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SUS\Desktop\Green_Office\เอกสาร\การใช้พลังงาน\"/>
    </mc:Choice>
  </mc:AlternateContent>
  <xr:revisionPtr revIDLastSave="0" documentId="8_{83E5D915-DD0A-4ACD-8726-057655D58273}" xr6:coauthVersionLast="45" xr6:coauthVersionMax="45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เกณฑ์ประเมินหมวด 3" sheetId="9" r:id="rId1"/>
    <sheet name="เกณฑ์ประเมินหมวด 3 (2)" sheetId="11" r:id="rId2"/>
    <sheet name="ภาพรวมการใช้พลังงาน" sheetId="1" r:id="rId3"/>
    <sheet name="ไฟฟ้า" sheetId="2" r:id="rId4"/>
    <sheet name="น้ำประปา" sheetId="4" r:id="rId5"/>
    <sheet name="น้ำมันเชื้อเพลิง" sheetId="5" r:id="rId6"/>
    <sheet name="ฟอร์มรายงานน้ำมัน" sheetId="7" r:id="rId7"/>
    <sheet name="กระดาษ" sheetId="6" r:id="rId8"/>
    <sheet name="ฟอร์มรายงานการใช้กระดาษ" sheetId="8" r:id="rId9"/>
    <sheet name="การเบิกกระดาษ" sheetId="12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" i="6" l="1"/>
  <c r="E5" i="5"/>
  <c r="I5" i="5" s="1"/>
  <c r="E6" i="5"/>
  <c r="I6" i="5" s="1"/>
  <c r="B18" i="5"/>
  <c r="E10" i="5"/>
  <c r="D18" i="5"/>
  <c r="D17" i="5"/>
  <c r="E16" i="5"/>
  <c r="E15" i="5"/>
  <c r="E14" i="5"/>
  <c r="E13" i="5"/>
  <c r="E12" i="5"/>
  <c r="E11" i="5"/>
  <c r="E9" i="5"/>
  <c r="E8" i="5"/>
  <c r="E7" i="5"/>
  <c r="B17" i="5"/>
  <c r="N16" i="1"/>
  <c r="O15" i="1"/>
  <c r="AF18" i="2"/>
  <c r="AF17" i="2"/>
  <c r="AF16" i="2"/>
  <c r="AF15" i="2"/>
  <c r="AF14" i="2"/>
  <c r="AF13" i="2"/>
  <c r="AF10" i="2"/>
  <c r="AF8" i="2"/>
  <c r="AF7" i="2"/>
  <c r="AF6" i="2"/>
  <c r="AF5" i="2"/>
  <c r="C17" i="2"/>
  <c r="M5" i="6"/>
  <c r="N5" i="6"/>
  <c r="C5" i="6"/>
  <c r="C18" i="6"/>
  <c r="D18" i="6"/>
  <c r="E18" i="6"/>
  <c r="F18" i="6"/>
  <c r="G18" i="6"/>
  <c r="H18" i="6"/>
  <c r="I18" i="6"/>
  <c r="J18" i="6"/>
  <c r="K18" i="6"/>
  <c r="L18" i="6"/>
  <c r="M18" i="6"/>
  <c r="N18" i="6"/>
  <c r="K15" i="1" s="1"/>
  <c r="B18" i="6"/>
  <c r="G18" i="5"/>
  <c r="E15" i="1"/>
  <c r="R18" i="4"/>
  <c r="T18" i="4"/>
  <c r="V18" i="4"/>
  <c r="X18" i="4"/>
  <c r="Z18" i="4"/>
  <c r="AB18" i="4"/>
  <c r="AD18" i="4"/>
  <c r="L18" i="4"/>
  <c r="N18" i="4"/>
  <c r="P18" i="4"/>
  <c r="D18" i="4"/>
  <c r="F18" i="4"/>
  <c r="H18" i="4"/>
  <c r="J18" i="4"/>
  <c r="B18" i="4"/>
  <c r="B3" i="1"/>
  <c r="B17" i="2"/>
  <c r="AB17" i="2"/>
  <c r="AD17" i="2"/>
  <c r="V17" i="2"/>
  <c r="X17" i="2"/>
  <c r="Z17" i="2"/>
  <c r="R17" i="2"/>
  <c r="T17" i="2"/>
  <c r="P17" i="2"/>
  <c r="L17" i="2"/>
  <c r="N17" i="2"/>
  <c r="J17" i="2"/>
  <c r="H17" i="2"/>
  <c r="F17" i="2"/>
  <c r="D17" i="2"/>
  <c r="B18" i="2"/>
  <c r="X18" i="2"/>
  <c r="Z18" i="2"/>
  <c r="H17" i="4"/>
  <c r="F17" i="4"/>
  <c r="D17" i="4"/>
  <c r="B17" i="4"/>
  <c r="X17" i="4"/>
  <c r="C17" i="4"/>
  <c r="E17" i="4"/>
  <c r="G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Y17" i="4"/>
  <c r="Z17" i="4"/>
  <c r="AA17" i="4"/>
  <c r="AB17" i="4"/>
  <c r="AC17" i="4"/>
  <c r="AD17" i="4"/>
  <c r="AE17" i="4"/>
  <c r="AF5" i="4"/>
  <c r="P18" i="2"/>
  <c r="T18" i="2"/>
  <c r="N18" i="2"/>
  <c r="AF6" i="4"/>
  <c r="AF7" i="4"/>
  <c r="AF8" i="4"/>
  <c r="AF9" i="4"/>
  <c r="AF10" i="4"/>
  <c r="AF11" i="4"/>
  <c r="AF12" i="4"/>
  <c r="AF13" i="4"/>
  <c r="AF14" i="4"/>
  <c r="AF15" i="4"/>
  <c r="AF16" i="4"/>
  <c r="AF9" i="2"/>
  <c r="AF11" i="2"/>
  <c r="AF12" i="2"/>
  <c r="E18" i="5" l="1"/>
  <c r="AF18" i="4"/>
  <c r="AF17" i="4"/>
  <c r="E18" i="1" s="1"/>
  <c r="B15" i="1"/>
  <c r="B18" i="1" s="1"/>
  <c r="N6" i="6"/>
  <c r="K4" i="1" s="1"/>
  <c r="N4" i="1" s="1"/>
  <c r="N7" i="6"/>
  <c r="K5" i="1" s="1"/>
  <c r="N5" i="1" s="1"/>
  <c r="N8" i="6"/>
  <c r="K6" i="1" s="1"/>
  <c r="N6" i="1" s="1"/>
  <c r="N9" i="6"/>
  <c r="K7" i="1" s="1"/>
  <c r="N7" i="1" s="1"/>
  <c r="N10" i="6"/>
  <c r="K8" i="1" s="1"/>
  <c r="N8" i="1" s="1"/>
  <c r="N11" i="6"/>
  <c r="K9" i="1" s="1"/>
  <c r="N9" i="1" s="1"/>
  <c r="N12" i="6"/>
  <c r="K10" i="1" s="1"/>
  <c r="N10" i="1" s="1"/>
  <c r="N13" i="6"/>
  <c r="K11" i="1" s="1"/>
  <c r="N11" i="1" s="1"/>
  <c r="N14" i="6"/>
  <c r="K12" i="1" s="1"/>
  <c r="N12" i="1" s="1"/>
  <c r="N15" i="6"/>
  <c r="K13" i="1" s="1"/>
  <c r="N13" i="1" s="1"/>
  <c r="N16" i="6"/>
  <c r="K14" i="1" s="1"/>
  <c r="N14" i="1" s="1"/>
  <c r="M6" i="6"/>
  <c r="M7" i="6"/>
  <c r="M8" i="6"/>
  <c r="M9" i="6"/>
  <c r="M10" i="6"/>
  <c r="M11" i="6"/>
  <c r="M12" i="6"/>
  <c r="M13" i="6"/>
  <c r="M14" i="6"/>
  <c r="M15" i="6"/>
  <c r="M16" i="6"/>
  <c r="M17" i="6"/>
  <c r="K6" i="6"/>
  <c r="K7" i="6"/>
  <c r="K8" i="6"/>
  <c r="K9" i="6"/>
  <c r="K10" i="6"/>
  <c r="K11" i="6"/>
  <c r="K12" i="6"/>
  <c r="K13" i="6"/>
  <c r="K14" i="6"/>
  <c r="K15" i="6"/>
  <c r="K16" i="6"/>
  <c r="K5" i="6"/>
  <c r="I6" i="6"/>
  <c r="I7" i="6"/>
  <c r="I8" i="6"/>
  <c r="I9" i="6"/>
  <c r="I10" i="6"/>
  <c r="I11" i="6"/>
  <c r="I12" i="6"/>
  <c r="I13" i="6"/>
  <c r="I14" i="6"/>
  <c r="I15" i="6"/>
  <c r="I16" i="6"/>
  <c r="I5" i="6"/>
  <c r="G6" i="6"/>
  <c r="G7" i="6"/>
  <c r="G8" i="6"/>
  <c r="G9" i="6"/>
  <c r="G10" i="6"/>
  <c r="G11" i="6"/>
  <c r="G12" i="6"/>
  <c r="G13" i="6"/>
  <c r="G14" i="6"/>
  <c r="G15" i="6"/>
  <c r="G16" i="6"/>
  <c r="G5" i="6"/>
  <c r="E6" i="6"/>
  <c r="E7" i="6"/>
  <c r="E8" i="6"/>
  <c r="E9" i="6"/>
  <c r="E10" i="6"/>
  <c r="E11" i="6"/>
  <c r="E12" i="6"/>
  <c r="E13" i="6"/>
  <c r="E14" i="6"/>
  <c r="E15" i="6"/>
  <c r="E16" i="6"/>
  <c r="E5" i="6"/>
  <c r="C6" i="6"/>
  <c r="O6" i="6" s="1"/>
  <c r="L4" i="1" s="1"/>
  <c r="C7" i="6"/>
  <c r="O7" i="6" s="1"/>
  <c r="L5" i="1" s="1"/>
  <c r="C8" i="6"/>
  <c r="O8" i="6" s="1"/>
  <c r="L6" i="1" s="1"/>
  <c r="C9" i="6"/>
  <c r="O9" i="6" s="1"/>
  <c r="L7" i="1" s="1"/>
  <c r="C10" i="6"/>
  <c r="O10" i="6" s="1"/>
  <c r="L8" i="1" s="1"/>
  <c r="C11" i="6"/>
  <c r="O11" i="6" s="1"/>
  <c r="L9" i="1" s="1"/>
  <c r="C12" i="6"/>
  <c r="O12" i="6" s="1"/>
  <c r="L10" i="1" s="1"/>
  <c r="C13" i="6"/>
  <c r="O13" i="6" s="1"/>
  <c r="L11" i="1" s="1"/>
  <c r="C14" i="6"/>
  <c r="O14" i="6" s="1"/>
  <c r="L12" i="1" s="1"/>
  <c r="C15" i="6"/>
  <c r="O15" i="6" s="1"/>
  <c r="L13" i="1" s="1"/>
  <c r="C16" i="6"/>
  <c r="O16" i="6" s="1"/>
  <c r="L14" i="1" s="1"/>
  <c r="O18" i="6"/>
  <c r="L15" i="1" s="1"/>
  <c r="G17" i="6"/>
  <c r="H17" i="6"/>
  <c r="I17" i="6"/>
  <c r="J17" i="6"/>
  <c r="K17" i="6"/>
  <c r="L17" i="6"/>
  <c r="E17" i="6"/>
  <c r="F17" i="6"/>
  <c r="C17" i="6"/>
  <c r="D17" i="6"/>
  <c r="B17" i="6"/>
  <c r="I7" i="5"/>
  <c r="H5" i="1" s="1"/>
  <c r="I8" i="5"/>
  <c r="H6" i="1" s="1"/>
  <c r="I9" i="5"/>
  <c r="H7" i="1" s="1"/>
  <c r="I10" i="5"/>
  <c r="H8" i="1" s="1"/>
  <c r="I11" i="5"/>
  <c r="H9" i="1" s="1"/>
  <c r="I12" i="5"/>
  <c r="H10" i="1" s="1"/>
  <c r="I13" i="5"/>
  <c r="H11" i="1" s="1"/>
  <c r="I14" i="5"/>
  <c r="H12" i="1" s="1"/>
  <c r="I15" i="5"/>
  <c r="H13" i="1" s="1"/>
  <c r="I16" i="5"/>
  <c r="H14" i="1" s="1"/>
  <c r="H3" i="1"/>
  <c r="F17" i="5"/>
  <c r="G17" i="5"/>
  <c r="E17" i="5"/>
  <c r="I17" i="5" s="1"/>
  <c r="D18" i="2"/>
  <c r="H4" i="1" l="1"/>
  <c r="I18" i="5"/>
  <c r="H15" i="1" s="1"/>
  <c r="H18" i="1" s="1"/>
  <c r="H16" i="1"/>
  <c r="H17" i="1"/>
  <c r="O17" i="6"/>
  <c r="L18" i="1" s="1"/>
  <c r="L3" i="1"/>
  <c r="N17" i="6"/>
  <c r="K3" i="1"/>
  <c r="N3" i="1" s="1"/>
  <c r="E4" i="1"/>
  <c r="E5" i="1"/>
  <c r="E6" i="1"/>
  <c r="E7" i="1"/>
  <c r="E3" i="1"/>
  <c r="I4" i="1" l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3" i="1"/>
  <c r="J3" i="1" s="1"/>
  <c r="K16" i="1"/>
  <c r="K17" i="1"/>
  <c r="N15" i="1"/>
  <c r="K18" i="1"/>
  <c r="L16" i="1"/>
  <c r="L17" i="1"/>
  <c r="B4" i="1"/>
  <c r="B5" i="1"/>
  <c r="B6" i="1"/>
  <c r="B7" i="1"/>
  <c r="B8" i="1"/>
  <c r="B9" i="1"/>
  <c r="B10" i="1"/>
  <c r="B11" i="1"/>
  <c r="B12" i="1"/>
  <c r="B13" i="1"/>
  <c r="B14" i="1"/>
  <c r="J18" i="2"/>
  <c r="H18" i="2"/>
  <c r="F18" i="2"/>
  <c r="B16" i="1" l="1"/>
  <c r="B17" i="1"/>
  <c r="C4" i="1"/>
  <c r="D4" i="1" s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E14" i="1"/>
  <c r="E8" i="1"/>
  <c r="E9" i="1"/>
  <c r="E10" i="1"/>
  <c r="C3" i="1" l="1"/>
  <c r="D3" i="1" s="1"/>
  <c r="E12" i="1"/>
  <c r="E13" i="1"/>
  <c r="E11" i="1" l="1"/>
  <c r="E17" i="1" l="1"/>
  <c r="E16" i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3" i="1"/>
  <c r="G3" i="1" s="1"/>
</calcChain>
</file>

<file path=xl/sharedStrings.xml><?xml version="1.0" encoding="utf-8"?>
<sst xmlns="http://schemas.openxmlformats.org/spreadsheetml/2006/main" count="533" uniqueCount="200">
  <si>
    <t>เกณฑ์การประเมินสำนักงานสีเขียว (Green Office)</t>
  </si>
  <si>
    <t>สรุปเกณ์หมวด 3 การใช้ทรัพยากรและพลังงาน</t>
  </si>
  <si>
    <t>ทรัพยากร/พลังงาน</t>
  </si>
  <si>
    <t>ตัวชี้วัด</t>
  </si>
  <si>
    <t>มาตรการตามเกณฑ์</t>
  </si>
  <si>
    <t>กำหนดเป้าหมาย (เดิม)</t>
  </si>
  <si>
    <t>หลักฐาน</t>
  </si>
  <si>
    <t>การดำเนินการ</t>
  </si>
  <si>
    <t>แบบฟอร์ม</t>
  </si>
  <si>
    <t>ผู้รับผิดชอบ</t>
  </si>
  <si>
    <t>หมายเหตุ</t>
  </si>
  <si>
    <t>การใช้น้ำ</t>
  </si>
  <si>
    <t>1. สร้างความตระหนักในการใช้น้ำ
2. กำหนดเวลาการใช้น้ำ (เวลารดน้ำต้นไม้)
3. กำหนดรูปแบบการนำน้ำกลับมาใช้ใหม่
4. การเปลี่ยนอุปกรณ์ประหยัดน้ำ</t>
  </si>
  <si>
    <t>ลดลง  4% เปรียบเทียบจากค่าเฉลี่ยปีก่อนหน้า</t>
  </si>
  <si>
    <t>1. หลักฐาน ข้อ 1.-4. ใช้เอกสารมาตรการประหยัดน้ำของสำนักงาน
2. อุปกรณ์ที่ชำรุดไม่ต้องเปลี่ยนทันที แต่กำหนดแนวทางที่ดำเนินการในอนาคตกรณีเสียหรือชำรุด เปลี่ยนเป็นอุปกรณ์ประหยัดน้ำ
3. การมีส่วนร่วมของบุคลากรทั้ง 6 อาคาร</t>
  </si>
  <si>
    <t>1. สำรวจพื้นที่ที่มีการใช้น้ำ และการตรวจสอบอุปกรณ์
2. เก็บข้อมูลปริมาณการใช้น้ำรายเดือน
3. เปรียบเทียบข้อมูลปริมาณการใช้น้ำในแต่ละเดือน
4. รายงานผลการดำเนินงานเปรียบเทียบข้อมูลการใช้น้ำกับเป้าหมาย</t>
  </si>
  <si>
    <t>การใช้ไฟฟ้า</t>
  </si>
  <si>
    <t>1. สร้างความตระหนัักในการใช้ไฟฟ้า 
2. กำหนดเวลาการใช้ไฟฟ้า (เวลาเปิด - ปิด)
3. การใช้พลังงานทดแทน
4. การเปลี่ยนอุปกรณ์ประหยัดไฟ</t>
  </si>
  <si>
    <t>1. หลักฐาน ข้อ 1.-4. ใช้เอกสารมาตรการประหยัดไฟฟ้าของสำนักงาน
2. อุปกรณ์ที่ชำรุดไม่ต้องเปลี่ยนทันที แต่กำหนดแนวทางที่ดำเนินการในอนาคตกรณีเสียหรือชำรุด เปลี่ยนเป็นอุปกรณ์ประหยัดไฟฟ้า
3. การมีส่วนร่วมของบุคลากรทั้ง 6 อาคาร</t>
  </si>
  <si>
    <t>1. เก็บข้อมูลปริมาณการใช้ไฟฟ้ารายเดือน และข้อมูลปริมาณการใช้ไฟฟ้าต่อหน่วย
2. เปรียบเทียบข้อมูลปริมาณการใช้ไฟฟ้าในแต่ละเดือน
3. รายงานผลการดำเนินงานเปรียบเทียบข้อมูลการใช้ไฟฟ้ากับเป้าหมาย
4. เก็บข้อมูลร้อยละของการปฏิบัติตามมาตรการประหยัดไฟฟ้าในพื้นที่ทำงาน</t>
  </si>
  <si>
    <t xml:space="preserve">การใช้น้ำมันเชื้อเพลิง
</t>
  </si>
  <si>
    <t>มาตรการหรือแนวทางการใช้น้ำมันเชื้อเพลิงในการเดินทางที่เหมาะสมกับสำนักงาน
1. การสื่อสารผ่านสื่ออิเล็กทรอนิกส์
2. การวางแผนการเดินทาง
3. การซ่อมบำรุงดูแลยานพาหนะ
4. การใช้จักรยานหรือขนส่งสาธารณะมาทำงาน</t>
  </si>
  <si>
    <t>ลดลง 5% เปรียบเทียบจากค่าเฉลี่ยปีก่อนหน้า</t>
  </si>
  <si>
    <t>1. หลักฐาน ข้อ 1.-4. ใช้เอกสารมาตรการประหยัดน้ำของสำนักงานมันเชื้อเพลิงของสำนักงาน
2. การทบทวนมาตรการอย่างต่อเนื่อง</t>
  </si>
  <si>
    <t>1. เก็็บข้อมูลปริมาณการใช้น้ำมันเชื้อเพลิง (ดีเซล,แก๊สโซฮอล)
2. เก็บข้อมูลปริมาณการใช้เชื้อเพลิงต่อหน่วย
3. รายงานผลการดำเนินงานเปรียบเทียบข้อมูลปริมาณการใช้กับเป้าหมาย</t>
  </si>
  <si>
    <t>การใช้กระดาษ</t>
  </si>
  <si>
    <t>1. สร้างความตระหนักในการใช้กระดาษ
2. กำหนดรูปแบบการใช้กระดาษ
3. การใช้สื่ออิเล็กทรอนิกส์
4. การนำกระดาษกลับมาใช้ใหม่</t>
  </si>
  <si>
    <t>ลดลง 4% เปรียบเทียบจากค่าเฉลี่ยปีก่อนหน้า</t>
  </si>
  <si>
    <t>1. หลัักฐาน ข้อ 1-4 ใช้เอกสารมาตรการประหยัดกระดาษของสำนักงาน
2. หลักฐานแสดงการบรรลุเป้าหมาย เช่น บันทึกปริมาณกระดาษ และหลักฐานการสรุปสาเหตุของการบรรลุเป้าหมาย หรือหลักฐานแสดงการวิเคราะห์สาเหตุและการแก้ไข ในกรณีไม่บรรลุเป้าหมาย</t>
  </si>
  <si>
    <t>1. เก็บข้อมูลปริมาณการใช้กระดาษรายเดือน
2. เปรียบเทียบข้อมูลปริมาณการใช้กระดาษในแต่ละเดือน
3. สำรวจพื้นที่ที่มีการใช้กระดาษตามมาตรการ</t>
  </si>
  <si>
    <t>การใช้หมึกพิมพ์ อุปกรณ์เครื่องเขียน วัสดุอุปกรณ์</t>
  </si>
  <si>
    <t>1. สร้างความตระหนักในการใช้
2. กำหนดรูปแบบการใช้
3. การใช้สื่ออิเล็กทรอนิกส์</t>
  </si>
  <si>
    <t>1. หลักฐาน 1-3 ใช้เอกสารมาตรการประหยัดหมึกพิมพ์ อุปกรณ์เครื่องเขียน วัสดุอุปกรณ์ของสำนักงาน</t>
  </si>
  <si>
    <t>1. สำรวจพื้นที่ที่มีการใช้หมึกพิมพ์ อุปกรณ์เครื่องเขียน วัสดุอุปกรณ์ตามมาตรการ</t>
  </si>
  <si>
    <t>การจัดประชุมและจัดนิทรรศการ</t>
  </si>
  <si>
    <t>1. กำหนดมาตรการในการใช้ห้องประชุม
2. การใช้สื่ออิเล็กทรอนิกส์ในการส่งข้อมูลเพื่อเตรียมการประชุม ได้แก่ QR code, Email, Social Network, Intranet
3. การจัดเตรียมขนาดห้องประชุมเหมาะสมกับจำนวนผู้ประชุมหรือจัดนิทรรศการ
4. ห้องประชุมหรือพื้นที่จัดนิทรรศการไม่มีการตกแต่งด้วยวัสดุที่ย่อยสลายยาก หรือวัสดุที่ใช้ครั้งเดียวแล้วทิ้ง
5. กำหนดแนวทางเลือกสถานที่ภายนอกสำนักงานที่เป็นมิตรกับสิ่งแวดล้อม
6. การจัดเตรียมสื่อที่ใช้ในการประชุม โดยจะต้องลดการใช้กระดาษ หมึกพิมพ์
7. การจัดเตรียมอาหาร และเครื่องดื่มเป็นมิตรกับสิ่งแวดล้อม</t>
  </si>
  <si>
    <t xml:space="preserve">1. หลักฐานข้อ 3 หลักฐานการแบ่งขนาดห้องประชุมตามความเหมาะสมของผู้เข้าร่วมประชุมหรือนิทรรศการ
2. หลักฐานอ้างอิงข้อ 4 สำรวจห้องประชุมในสำนักงานจะต้องไม่มีการตกแต่งด้วยวัสดุที่ย่อยสลายยาก หากสำนักงานมีดอกไม้ประดิษฐ์ (จัดวางไว้ก่อนทำโครงการสำนักงานสีเขียว) ที่ทำมาจากผ้าหรือวัสดุที่ย่อยสลายได้ยังคงสามารถตกแต่งในห้องประชุมได้
3. หลักฐานการคัดเลือกสถานที่ที่เป็นมิตรกับสิ่งแวดล้อม </t>
  </si>
  <si>
    <t>สรุปเกณฑ์หมวด 3 การใช้ทรัพยากรและพลังงาน</t>
  </si>
  <si>
    <t>เอกสารอ้างอิง</t>
  </si>
  <si>
    <r>
      <rPr>
        <b/>
        <sz val="16"/>
        <color rgb="FF000000"/>
        <rFont val="TH SarabunPSK"/>
      </rPr>
      <t xml:space="preserve">การใช้น้ำ
</t>
    </r>
    <r>
      <rPr>
        <b/>
        <sz val="16"/>
        <color rgb="FFFF0000"/>
        <rFont val="TH SarabunPSK"/>
      </rPr>
      <t>ลดลง  4% เปรียบเทียบจากค่าเฉลี่ยปีก่อนหน้า</t>
    </r>
  </si>
  <si>
    <t>มาตรการหรือแนวทางใช้น้ำมี_x000D_ความเหมาะสมกับสำนักงาน</t>
  </si>
  <si>
    <t>1. หลักฐาน ข้อ 1 - 4 ใช้เอกสารมาตรการประหยัดน้ำของสำนักงาน
2. อุปกรณ์ที่ชำรุดไม่ต้องเปลี่ยนทันที แต่กำหนดแนวทางที่ดำเนินการในอนาคตกรณีเสียหรือชำรุด เปลี่ยนเป็นอุปกรณ์ประหยัดน้ำ
3. การมีส่วนร่วมของบุคลากรทั้ง 6 อาคาร</t>
  </si>
  <si>
    <t>มีมาตรการประหยัดน้ำของสำนักงาน</t>
  </si>
  <si>
    <t>เอกสารมาตรการ</t>
  </si>
  <si>
    <t>มีการจัดทำข้อมูลการใช้น้ำต่อหน่วยเปรียบเทียบกับเป้าหมาย</t>
  </si>
  <si>
    <r>
      <rPr>
        <u/>
        <sz val="16"/>
        <color rgb="FF000000"/>
        <rFont val="TH SarabunPSK"/>
      </rPr>
      <t xml:space="preserve">การเก็บข้อมูล กรณีบรรลุเป้าหมาย
</t>
    </r>
    <r>
      <rPr>
        <sz val="16"/>
        <color rgb="FF000000"/>
        <rFont val="TH SarabunPSK"/>
      </rPr>
      <t xml:space="preserve">1. มีการเก็บข้อมูลปริมาณการใช้น้ำแต่ละเดือน
2. มีการเก็บข้อมูลปริมาณการใช้น้ำต่อหน่วย
3. บรรลุเป้าหมาย
4. สรุปสาเหตุที่นำไปสู่การบรรลุ เพื่อการปรับปรุงอย่างต่อเนื่อง
</t>
    </r>
    <r>
      <rPr>
        <u/>
        <sz val="16"/>
        <color rgb="FF000000"/>
        <rFont val="TH SarabunPSK"/>
      </rPr>
      <t xml:space="preserve">การเก็บข้อมูล กรณีไม่บรรลุเป้าหมาย
</t>
    </r>
    <r>
      <rPr>
        <sz val="16"/>
        <color rgb="FF000000"/>
        <rFont val="TH SarabunPSK"/>
      </rPr>
      <t>1. มีการเก็บข้อมูลปริมาณการใช้น้ำแต่ละเดือน
2. มีการเก็บข้อมูลปริมาณการใช้น้ำต่อหน่วย
3. มีการวิเคราะห์สาเหตุและแนวทางแก้ไข</t>
    </r>
  </si>
  <si>
    <t>การบันทึกการใช้น้ำ และหลักฐานการสรุปสาเหตุของการบรรลุเป้าหมาย หรือ หลักฐานแสดงการวิเคราะห์สาเหตุและการแก้ไข ในกรณีไม่บรรลุเป้าหมาย</t>
  </si>
  <si>
    <t>1. เก็บข้อมูลปริมาณการใช้น้ำรายเดือน
2. เปรียบเทียบข้อมูลปริมาณการใช้น้ำในแต่ละเดือน
3. รายงานผลการดำเนินงานเปรียบเทียบข้อมูลการใช้น้ำกับเป้าหมาย</t>
  </si>
  <si>
    <t>ไฟล์บันทึกข้อมูล</t>
  </si>
  <si>
    <t>ร้อยละของการปฏิบัติตามมาตรการประหยัดน้ำในพื้นที่ทำงาน</t>
  </si>
  <si>
    <t>การสุ่มตรวจพื้นที่ที่มีการใช้น้ำ ตามมาตรการ</t>
  </si>
  <si>
    <t>ผลการสุ่มตรวจพื้นที่ที่มีการใช้น้ำ ตามมาตรการที่กำหนด</t>
  </si>
  <si>
    <t>มีแผนการสุ่มตรวจ 3 ครั้ง (เดือน เม.ย. / ส.ค./ ธ.ค.)</t>
  </si>
  <si>
    <t>แบบฟอร์มในการสุ่มตรวจตามมาตรการ</t>
  </si>
  <si>
    <r>
      <rPr>
        <b/>
        <sz val="16"/>
        <color rgb="FF000000"/>
        <rFont val="TH SarabunPSK"/>
      </rPr>
      <t xml:space="preserve">การใช้ไฟฟ้า
</t>
    </r>
    <r>
      <rPr>
        <b/>
        <sz val="16"/>
        <color rgb="FFFF0000"/>
        <rFont val="TH SarabunPSK"/>
      </rPr>
      <t>ลดลง  4% เปรียบเทียบจากค่าเฉลี่ยปีก่อนหน้า</t>
    </r>
  </si>
  <si>
    <t>มาตรการหรือแนวทางการใช้ไฟฟ้าเหมาะสมกับสำนักงาน</t>
  </si>
  <si>
    <t>1. การสร้างความตระหนักในการใช้ไฟฟ้า
2. การกำหนดเวลาการใช้ไฟฟ้า เช่น เวลาการเปิด - ปิด เป็นต้น
3. การใช้พลังงานทดแทน
4. การเปลี่ยนอุปกรณ์ประหยัดไฟฟ้า</t>
  </si>
  <si>
    <t>หลักฐานอ้างอิงข้อ 1 - 4 ใช้เอกสารมาตรการประหยัดไฟฟ้าของสำนักงาน</t>
  </si>
  <si>
    <t>มีมาตรการประหยัดไฟฟ้าของสำนักงาน</t>
  </si>
  <si>
    <t>มีการจัดทำข้อมูลการใช้ไฟฟ้า_x000D_ต่อหน่วยเปรียบเทียบกับเป้าหมาย</t>
  </si>
  <si>
    <r>
      <rPr>
        <u/>
        <sz val="16"/>
        <color rgb="FF000000"/>
        <rFont val="TH SarabunPSK"/>
      </rPr>
      <t xml:space="preserve">การเก็บข้อมูล กรณีบรรลุเป้าหมาย
</t>
    </r>
    <r>
      <rPr>
        <sz val="16"/>
        <color rgb="FF000000"/>
        <rFont val="TH SarabunPSK"/>
      </rPr>
      <t xml:space="preserve">1. มีการเก็บข้อมูลปริมาณการใช้ไฟฟ้าแต่ละเดือน
2. มีการเก็บข้อมูลปริมาณการใช้ไฟฟ้าต่อหน่วย
3. บรรลุเป้าหมาย
4. สรุปสาเหตุที่นำไปสู่การบรรลุ เพื่อการปรับปรุงอย่างต่อเนื่อง
</t>
    </r>
    <r>
      <rPr>
        <u/>
        <sz val="16"/>
        <color rgb="FF000000"/>
        <rFont val="TH SarabunPSK"/>
      </rPr>
      <t xml:space="preserve">การเก็บข้อมูล กรณีไม่บรรลุเป้าหมาย
</t>
    </r>
    <r>
      <rPr>
        <sz val="16"/>
        <color rgb="FF000000"/>
        <rFont val="TH SarabunPSK"/>
      </rPr>
      <t>1. มีการเก็บข้อมูลปริมาณการใช้ไฟฟ้าแต่ละเดือน
2. มีการเก็บข้อมูลปริมาณการใช้ไฟฟ้าต่อหน่วย
3. มีการวิเคราะห์สาเหตุและแนวทางแก้ไข</t>
    </r>
  </si>
  <si>
    <t>หลักฐานแสดงการบรรลุเป้าหมาย เพื่อแสดงการบันทึกการใช้ไฟฟ้า และหลักฐานการสรุปสาเหตุของการบรรลุเป้าหมาย หรือ หลักฐานแสดงการวิเคราะห์สาเหตุและการแก้ไข ในกรณีไม่บรรลุเป้าหมาย</t>
  </si>
  <si>
    <t>1. เก็บข้อมูลปริมาณการใช้ไฟฟ้ารายเดือน
2. เปรียบเทียบข้อมูลปริมาณการใช้ไฟฟ้าในแต่ละเดือน
3. รายงานผลการดำเนินงานเปรียบเทียบข้อมูลการใช้ไฟฟ้ากับเป้าหมาย</t>
  </si>
  <si>
    <t>ร้อยละของการปฏิบัติตามมาตรการประหยัดไฟฟ้าในพื้นที่ทำงาน</t>
  </si>
  <si>
    <t>การสุ่มตรวจพื้นที่ที่มีการใช้ไฟฟ้า ตามมาตรการ</t>
  </si>
  <si>
    <t>ผลการสุ่มตรวจพื้นที่ที่มีการใช้ไฟฟ้า ตามมาตรการที่กำหนด</t>
  </si>
  <si>
    <r>
      <rPr>
        <b/>
        <sz val="16"/>
        <color rgb="FF000000"/>
        <rFont val="TH SarabunPSK"/>
      </rPr>
      <t xml:space="preserve">การใช้น้ำมันเชื้อเพลิง
</t>
    </r>
    <r>
      <rPr>
        <b/>
        <sz val="16"/>
        <color rgb="FFFF0000"/>
        <rFont val="TH SarabunPSK"/>
      </rPr>
      <t>ลดลง 5% เปรียบเทียบจากค่าเฉลี่ยปีก่อนหน้า</t>
    </r>
  </si>
  <si>
    <t>มาตรการหรือแนวทางการใช้น้ำมันเชื้อเพลิงในการเดินทางที่เหมาะสมกับสำนักงาน</t>
  </si>
  <si>
    <t>1. การสื่อสารผ่านสื่ออิเล็กทรอนิกส์
2. การวางแผนการเดินทาง
3. การซ่อมบำรุงดูแลยานพาหนะ
4. การใช้จักรยานหรือขนส่งสาธารณะมาทำงาน</t>
  </si>
  <si>
    <t>หลักฐานอ้างอิงข้อ 1 - 4 ใช้เอกสารมาตรการประหยัดน้ำมันเชื้อเพลิงของสำนักงาน</t>
  </si>
  <si>
    <t>มีมาตรการประหยัดน้ำมันเชื้อเพลิงของสำนักงาน</t>
  </si>
  <si>
    <t>มีการจัดทำข้อมูลการใช้น้ำมันเชื้อเพลิงต่อหน่วยเปรียบเทียบกับเป้าหมาย</t>
  </si>
  <si>
    <r>
      <rPr>
        <u/>
        <sz val="16"/>
        <color rgb="FF000000"/>
        <rFont val="TH SarabunPSK"/>
      </rPr>
      <t xml:space="preserve">การเก็บข้อมูล กรณีบรรลุเป้าหมาย
</t>
    </r>
    <r>
      <rPr>
        <sz val="16"/>
        <color rgb="FF000000"/>
        <rFont val="TH SarabunPSK"/>
      </rPr>
      <t xml:space="preserve">1. มีการเก็บข้อมูลปริมาณการใช้น้ำมันเชื้อเพลิงแต่ละเดือน
2. มีการเก็บข้อมูลปริมาณการใช้น้ำมันเชื้อเพลิงต่อหน่วย
3. บรรลุเป้าหมาย
4. สรุปสาเหตุที่นำไปสู่การบรรลุ เพื่อการปรับปรุงอย่างต่อเนื่อง
</t>
    </r>
    <r>
      <rPr>
        <u/>
        <sz val="16"/>
        <color rgb="FF000000"/>
        <rFont val="TH SarabunPSK"/>
      </rPr>
      <t xml:space="preserve">การเก็บข้อมูล กรณีไม่บรรลุเป้าหมาย
</t>
    </r>
    <r>
      <rPr>
        <sz val="16"/>
        <color rgb="FF000000"/>
        <rFont val="TH SarabunPSK"/>
      </rPr>
      <t>1. มีการเก็บข้อมูลปริมาณการใช้น้ำมันเชื้อเพลิงแต่ละเดือน
2. มีการเก็บข้อมูลปริมาณการใช้น้ำมันเชื้อเพลิงต่อหน่วย
3. มีการวิเคราะห์สาเหตุและแนวทางแก้ไข</t>
    </r>
  </si>
  <si>
    <t>หลักฐานแสดงการบรรลุเป้าหมาย เพื่อแสดงการบันทึกการใช้นำ้มันเชื้อเพลิง และหลักฐานการสรุปสาเหตุของการบรรลุเป้าหมาย หรือ หลักฐานแสดงการวิเคราะห์สาเหตุและการแก้ไข ในกรณีไม่บรรลุเป้าหมาย</t>
  </si>
  <si>
    <t>1. เก็บข้อมูลปริมาณการใช้นำ้มันเชื้อเพลิงรายเดือน
2. เปรียบเทียบข้อมูลปริมาณการใช้นำ้มันเชื้อเพลิงในแต่ละเดือน
3. รายงานผลการดำเนินงานเปรียบเทียบข้อมูลการใช้นำ้มันเชื้อเพลิงกับเป้าหมาย</t>
  </si>
  <si>
    <r>
      <rPr>
        <b/>
        <sz val="16"/>
        <color rgb="FF000000"/>
        <rFont val="TH SarabunPSK"/>
      </rPr>
      <t xml:space="preserve">การใช้กระดาษ
</t>
    </r>
    <r>
      <rPr>
        <b/>
        <sz val="16"/>
        <color rgb="FFFF0000"/>
        <rFont val="TH SarabunPSK"/>
      </rPr>
      <t>ลดลง 4% เปรียบเทียบจากค่าเฉลี่ยปีก่อนหน้า</t>
    </r>
  </si>
  <si>
    <t>มาตรการหรือแนวทางการใช้กระดาษที่เหมาะสมกับสำนักงาน</t>
  </si>
  <si>
    <t>1. การสร้างความตระหนักในการใช้กระดาษ
2. การกำหนดรูปแบบการใช้กระดาษ 
3. การใช้สื่ออิเล็กทรอนิกส์
4. การนำกระดาษกลับมาใช้ใหม่</t>
  </si>
  <si>
    <t>หลักฐานอ้างอิงข้อ 1 - 4 ใช้เอกสารมาตรการประหยัดกระดาษของสำนักงาน</t>
  </si>
  <si>
    <t>มีมาตรการประหยัดกระดาษของสำนักงาน</t>
  </si>
  <si>
    <t>มีการจัดทำข้อมูลการใช้กระดาษต่อหน่วยเปรียบเทียบกับเป้าหมาย</t>
  </si>
  <si>
    <r>
      <rPr>
        <u/>
        <sz val="16"/>
        <color rgb="FF000000"/>
        <rFont val="TH SarabunPSK"/>
      </rPr>
      <t xml:space="preserve">การเก็บข้อมูล กรณีบรรลุเป้าหมาย
</t>
    </r>
    <r>
      <rPr>
        <sz val="16"/>
        <color rgb="FF000000"/>
        <rFont val="TH SarabunPSK"/>
      </rPr>
      <t xml:space="preserve">1. มีการเก็บข้อมูลปริมาณการใช้กระดาษแต่ละเดือน
2. มีการเก็บข้อมูลปริมาณการใช้กระดาษต่อหน่วย
3. บรรลุเป้าหมาย
4. สรุปสาเหตุที่นำไปสู่การบรรลุ เพื่อการปรับปรุงอย่างต่อเนื่อง
</t>
    </r>
    <r>
      <rPr>
        <u/>
        <sz val="16"/>
        <color rgb="FF000000"/>
        <rFont val="TH SarabunPSK"/>
      </rPr>
      <t xml:space="preserve">การเก็บข้อมูล กรณีไม่บรรลุเป้าหมาย
</t>
    </r>
    <r>
      <rPr>
        <sz val="16"/>
        <color rgb="FF000000"/>
        <rFont val="TH SarabunPSK"/>
      </rPr>
      <t>1. มีการเก็บข้อมูลปริมาณการใช้กระดาษแต่ละเดือน
2. มีการเก็บข้อมูลปริมาณการใช้กระดาษต่อหน่วย
3. มีการวิเคราะห์สาเหตุและแนวทางแก้ไข</t>
    </r>
  </si>
  <si>
    <t>หลักฐานแสดงการบรรลุเป้าหมาย เช่น บันทึกปริมาณกระดาษ และหลักฐานการสรุปสาเหตุของการบรรลุเป้าหมาย หรือ หลักฐานแสดงการวิเคราะห์สาเหตุและการแก้ไข ในกรณีไม่บรรลุเป้าหมาย</t>
  </si>
  <si>
    <t>1. เก็บข้อมูลปริมาณการใช้กระดาษรายเดือน
2. เปรียบเทียบข้อมูลปริมาณการใช้กระดาษในแต่ละเดือน
3. รายงานผลการดำเนินงานเปรียบเทียบข้อมูลการใช้กระดาษกับเป้าหมาย</t>
  </si>
  <si>
    <t>ร้อยละของการปฏิบัติตามมาตรการประหยัดกระดาษในพื้นที่ทำงาน</t>
  </si>
  <si>
    <t>การสำรวจพื้นที่ที่มีการใช้กระดาษ ตามมาตรการที่กำหนด</t>
  </si>
  <si>
    <t>ผลการสำรวจพื้นที่ที่มีการใช้กระดาษ ตามมาตรการที่กำหนด</t>
  </si>
  <si>
    <t>มาตรการหรือแนวทางการใช้_x000D_หมึกพิมพ์ อุปกรณ์เครื่องเขียน วัสดุ_x000D_อุปกรณ์เหมาะสมกับสำนักงาน</t>
  </si>
  <si>
    <t>1. การสร้างความตระหนักในการใช้
2. การกำหนดรูปแบบการใช้
3. การใช้สื่ออิเล็กทรอนิกส์</t>
  </si>
  <si>
    <t>หลักฐานอ้างอิงข้อ 1 - 3 ใช้เอกสารมาตรการประหยัดหมึกพิมพ์ อุปกรณ์เครื่องเขียน วัสดุอุปกรณ์ ของสำนักงาน</t>
  </si>
  <si>
    <t>มีมาตรการประหยัดหมึกพิมพ์ อุปกรณ์เครื่องเขียน วัสดุอุปกรณ์ ของสำนักงาน</t>
  </si>
  <si>
    <t>ร้อยละของการดำเนินตามมาตรการประหยัดการใช้หมึกพิมพ์ อุปกรณ์เครื่องเขียน วัสดุอุปกรณ์สำนักงาน</t>
  </si>
  <si>
    <t>การสำรวจพื้นที่ที่มีการใช้หมึกพิมพ์ อุปกรณ์เครื่องเขียน วัสดุอุปกรณ์ ตามมาตรการที่กำหนด</t>
  </si>
  <si>
    <t>ผลการสำรวจพื้นที่ที่มีการใช้หมึกพิมพ์ อุปกรณ์เครื่องเขียน วัสดุอุปกรณ์ ตามมาตรการที่กำหนด</t>
  </si>
  <si>
    <t>การประชุมและการจัดนิทรรศการ</t>
  </si>
  <si>
    <t>ร้อยละของการใช้สื่ออิเล็กทรอนิกส์ในการส่งข้อมูลเพื่อเตรียมการประชุม ได้แก่ QR code,Email, Social Network, Intranet เป็นต้น</t>
  </si>
  <si>
    <t>หลักฐานการจัดประชุมตั้งแต่เริ่มทำโครงการสำนักงานสีเขียวจนถึงปัจจุบัน และหลักฐานการเชิญประชุม เพื่อนำมาพิจารณาถึงร้อยละการใช้สื่ออิเล็กทรอนิกส์</t>
  </si>
  <si>
    <t>การจัดการประชุมและนิทรรศการที่มีการใช้วัสดุที่เป็นมิตรกับสิ่งแวดล้อม ลดการใช้ทรัพยากร -พลังงาน และลดของเสียที่เกิดขึ้น</t>
  </si>
  <si>
    <t>1. การจัดเตรียมขนาดห้องประชุม เหมาะสมกับจำนวนผู้เข้าประชุม หรือจัดนิทรรศการ
2. ห้องประชุมหรือพื้นที่จัดนิทรรศการไม่มีการตกแต่งด้วยวัสดุที่ย่อยสลายยาก หรือวัสดุที่ใช้ครั้งเดียวแล้วทิ้ง
3. การกำหนดแนวทางเลือกสถานที่ภายนอกสำนักงานที่เป็นมิตรกับสิ่งแวดล้อม
4. การจัดเตรียมสื่อที่ใช้ในการประชุม โดยจะต้องลดการใช้กระดาษ หมึกพิมพ์
5. การจัดเตรียมอาหาร และเครื่องดื่มเป็นมิตรกับสิ่งแวดล้อม</t>
  </si>
  <si>
    <t>1. หลักฐานอ้างอิงข้อ 1 ขอดูหลักฐานการแบ่งขนาดห้องประชุมตามความเหมาะสมของผู้เข้าร่วมประชุมหรือนิทรรศการ
2. หลักฐานอ้างอิงข้อ 2 สำรวจห้องประชุมในสำนักงานจะต้องไม่มีการตกแต่งด้วยวัสดุที่ย่อยสลายยาก หากสำนักงานมีดอกไม้ประดิษฐ์ (จัดวางไว้ก่อนทำโครงการสำนักงานสีเขียว) ที่ทำมาจากผ้าหรือวัสดุที่ย่อยสลายได้ยังคงสามารถตกแต่งในห้องประชุมได้
3. หลักฐานอ้างอิงข้อ 3 การคัดเลือกสถานที่ที่เป็นมิตรกับสิ่งแวดล้อม</t>
  </si>
  <si>
    <t>1. ข้อมูลรายละเอียดของห้องประชุม ทั้ง 6 อาคาร
2. แบบสำรวจการใช้ห้องประชุม</t>
  </si>
  <si>
    <t>บันทึกการใช้ไฟฟ้า (รายเดือน) ประจำปี พ.ศ.2567</t>
  </si>
  <si>
    <t>เดือน</t>
  </si>
  <si>
    <t>อาคาร สนข. (อ.74)</t>
  </si>
  <si>
    <t>อาคารกองกายฯ (อ.39)</t>
  </si>
  <si>
    <t>อาคารกองพัฒฯ ตึก A (อ.2)</t>
  </si>
  <si>
    <t>อาคารกองพัฒฯ ตึก B (อ.13)</t>
  </si>
  <si>
    <t>อาคาร DTC (อ.9)</t>
  </si>
  <si>
    <t>อาคารยานยนต์ (อ.43)</t>
  </si>
  <si>
    <t>อาคารสำนักงานอธิการบดี (อาคาร 1)</t>
  </si>
  <si>
    <t>อาคารศูนย์ภาษา (อาคาร 4)</t>
  </si>
  <si>
    <t>อาคารงานรักษาความปลอดภัย (อาคาร 29)</t>
  </si>
  <si>
    <t>อาคารปฏิบัติการคอมพิวเตอร์ (อาคาร 14)</t>
  </si>
  <si>
    <t>อาคารกิจกรรมนักศึกษา (อาคาร 56)</t>
  </si>
  <si>
    <t>อาคารเรียนรวม 19</t>
  </si>
  <si>
    <t>อาคารเรียนรวม 58</t>
  </si>
  <si>
    <t>โรงอาหารลานอิฐ</t>
  </si>
  <si>
    <t>โรงอาหารลานประดู่</t>
  </si>
  <si>
    <t>รวม</t>
  </si>
  <si>
    <t>วันที่บันทึก</t>
  </si>
  <si>
    <t>ผู้บันทึกข้อมูล</t>
  </si>
  <si>
    <t>จำนวนบุคลากร (คน)</t>
  </si>
  <si>
    <t>5 บาทต่อหน่วย</t>
  </si>
  <si>
    <t>ปริมาณการใช้ (หน่วย)</t>
  </si>
  <si>
    <t>ค่าไฟฟ้า (บาท)</t>
  </si>
  <si>
    <t>มกราคม</t>
  </si>
  <si>
    <t xml:space="preserve"> muhammadsufyan.b</t>
  </si>
  <si>
    <t>ระบบ Smart Energy Meter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</si>
  <si>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</si>
  <si>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</si>
  <si>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</si>
  <si>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</si>
  <si>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</si>
  <si>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</si>
  <si>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</si>
  <si>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</si>
  <si>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</si>
  <si>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</si>
  <si>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</si>
  <si>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เฉลี่ย</t>
  </si>
  <si>
    <t>สรุปผลการใช้พลังงานและทรัพยากร (รายเดือน) พ.ศ.2567</t>
  </si>
  <si>
    <t>ปริมาณการใช้ไฟฟ้า (หน่วย)</t>
  </si>
  <si>
    <t>หน่วยที่ลดลง</t>
  </si>
  <si>
    <t>ลดลงได้ (%)</t>
  </si>
  <si>
    <t>ปริมาณการใช้น้ำประปา (ลบ.ม.)</t>
  </si>
  <si>
    <t>ปริมาณการใช้น้ำมันเชื้อเพลง (ลิตร)</t>
  </si>
  <si>
    <t>ปริมาณการใช้กระดาษ (แผ่น)</t>
  </si>
  <si>
    <t>ปริมาณการใช้กระดาษ (กก.)</t>
  </si>
  <si>
    <t>แปลงกระดาษ
แผ่น เป็น รีม</t>
  </si>
  <si>
    <t>ปริมาณการใช้ไฟฟ้ารวม</t>
  </si>
  <si>
    <t>เฉลี่ยรวม</t>
  </si>
  <si>
    <t>เป้าหมาย (ลดลง 1%)</t>
  </si>
  <si>
    <t>จำนวนบุคคลากร</t>
  </si>
  <si>
    <t>บันทึกการใช้น้ำประปา (รายเดือน) ประจำปี พ.ศ.2567</t>
  </si>
  <si>
    <t>ปริมาณการใช้ (ลบ.ม.)</t>
  </si>
  <si>
    <t>ค่าน้ำประปา (บาท)</t>
  </si>
  <si>
    <t>sakkarin.s</t>
  </si>
  <si>
    <t>มอ 201.1.4/67-126 ลว 9 ก.ค. 67</t>
  </si>
  <si>
    <t>มอ 201.1.4/67-145 ลว 2 ส.ค. 67</t>
  </si>
  <si>
    <t>มอ 201.1.4/67-171 ลว 2 ก.ย. 67</t>
  </si>
  <si>
    <t>มอ 201.1.4/67-194 ลว. 9 ต.ค. 67</t>
  </si>
  <si>
    <t>มอ 201.1.4/67-235 ลว. 20 พ.ย. 67</t>
  </si>
  <si>
    <t>มอ 201.1.4/67-255 ลว 13 ธ.ค. 67</t>
  </si>
  <si>
    <t>มอ 201.1.4/68-7 ลว 8 ม.ค. 68</t>
  </si>
  <si>
    <t>บันทึกการใช้น้ำมันเชื้อเพลิง (รายเดือน) ประจำปี พ.ศ.2567</t>
  </si>
  <si>
    <t>ปริมาณน้ำมันเครื่อง Generator (ดีเซล)</t>
  </si>
  <si>
    <t>น้ำมันดีเซล</t>
  </si>
  <si>
    <t>แก๊สโซฮอล</t>
  </si>
  <si>
    <t>ปริมาณการใช้ (ลิตร)</t>
  </si>
  <si>
    <t>ค่าน้ำมัน (บาท)</t>
  </si>
  <si>
    <r>
      <rPr>
        <b/>
        <sz val="16"/>
        <color rgb="FFFF0000"/>
        <rFont val="TH SarabunPSK"/>
      </rPr>
      <t>บันทึก</t>
    </r>
    <r>
      <rPr>
        <sz val="16"/>
        <color rgb="FF000000"/>
        <rFont val="TH SarabunPSK"/>
      </rPr>
      <t>ปริมาณการใช้ (ลิตร)</t>
    </r>
  </si>
  <si>
    <r>
      <rPr>
        <b/>
        <sz val="16"/>
        <color rgb="FFFF0000"/>
        <rFont val="TH SarabunPSK"/>
      </rPr>
      <t>นำไปใช้</t>
    </r>
    <r>
      <rPr>
        <sz val="16"/>
        <color rgb="FF000000"/>
        <rFont val="TH SarabunPSK"/>
      </rPr>
      <t>ปริมาณการใช้ (ลิตร)</t>
    </r>
  </si>
  <si>
    <t>ปริมาณการใช้ทั้งหมด (ลิตร)</t>
  </si>
  <si>
    <t>ค่าใช้จ่ายทั้งหมด (บาท)</t>
  </si>
  <si>
    <t>เก็บข้อมูลแยกตามรถ</t>
  </si>
  <si>
    <t>บันทึกการใช้น้ำมันเชื้อเพลิงแยกตามทะเบียนรถ</t>
  </si>
  <si>
    <t>ทะเบียนรถ...</t>
  </si>
  <si>
    <t>ลำดับ</t>
  </si>
  <si>
    <t>วันที่เดินทาง</t>
  </si>
  <si>
    <t>เลขไมล์ก่อนเดินทาง</t>
  </si>
  <si>
    <t>เลขไมล์หลังเดินทาง</t>
  </si>
  <si>
    <t>ระยะทาง (กิโลเมตร)</t>
  </si>
  <si>
    <t>กิจกรรมการใช้รถ</t>
  </si>
  <si>
    <t>ปริมาณการใช้น้ำมัน (ลิตร)</t>
  </si>
  <si>
    <t>ค่าน้ำมัน</t>
  </si>
  <si>
    <t>ดีเซล</t>
  </si>
  <si>
    <t>บันทึกการใช้กระดาษ (รายเดือน) ประจำปี พ.ศ.2567</t>
  </si>
  <si>
    <t>เดือน/ประเภท</t>
  </si>
  <si>
    <t>กระดาษใหม่</t>
  </si>
  <si>
    <t>กระดาษ Reused</t>
  </si>
  <si>
    <t>A4</t>
  </si>
  <si>
    <t>A4 พิเศษ</t>
  </si>
  <si>
    <t>A3</t>
  </si>
  <si>
    <t>A2</t>
  </si>
  <si>
    <t>กระดาษต่อเนื่อง</t>
  </si>
  <si>
    <t>ใบเสร็จ</t>
  </si>
  <si>
    <t>แผ่น</t>
  </si>
  <si>
    <t>กก.</t>
  </si>
  <si>
    <t>เทียบหน่วย กระดาษ 1 แผ่น หนัก 0.005 กก.</t>
  </si>
  <si>
    <t xml:space="preserve">เก็บข้อมูลแยกหน่วยงาน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</si>
</sst>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000000"/>
      <name val="TH SarabunPSK"/>
    </font>
    <font>
      <u/>
      <sz val="16"/>
      <color rgb="FF000000"/>
      <name val="TH SarabunPSK"/>
    </font>
    <font>
      <b/>
      <sz val="16"/>
      <color rgb="FF000000"/>
      <name val="TH SarabunPSK"/>
    </font>
    <font>
      <b/>
      <sz val="16"/>
      <color rgb="FFFF0000"/>
      <name val="TH SarabunPSK"/>
    </font>
    <font>
      <sz val="16"/>
      <color rgb="FFFF0000"/>
      <name val="TH SarabunPSK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0" applyFont="1" applyAlignment="1">
      <alignment horizontal="left" vertical="top"/>
    </xf>
    <xf numFmtId="0" fontId="2" fillId="12" borderId="10" xfId="0" applyFont="1" applyFill="1" applyBorder="1" applyAlignment="1">
      <alignment horizontal="center" vertical="top"/>
    </xf>
    <xf numFmtId="0" fontId="2" fillId="12" borderId="11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left" vertical="top" wrapText="1"/>
    </xf>
    <xf numFmtId="0" fontId="3" fillId="7" borderId="10" xfId="0" applyFont="1" applyFill="1" applyBorder="1" applyAlignment="1">
      <alignment horizontal="left" vertical="top"/>
    </xf>
    <xf numFmtId="0" fontId="3" fillId="7" borderId="10" xfId="0" applyFont="1" applyFill="1" applyBorder="1" applyAlignment="1">
      <alignment horizontal="left" vertical="top" wrapText="1"/>
    </xf>
    <xf numFmtId="0" fontId="3" fillId="7" borderId="11" xfId="0" applyFont="1" applyFill="1" applyBorder="1" applyAlignment="1">
      <alignment horizontal="left" vertical="top"/>
    </xf>
    <xf numFmtId="0" fontId="3" fillId="7" borderId="12" xfId="0" applyFont="1" applyFill="1" applyBorder="1" applyAlignment="1">
      <alignment horizontal="left" vertical="top"/>
    </xf>
    <xf numFmtId="0" fontId="4" fillId="7" borderId="10" xfId="0" applyFont="1" applyFill="1" applyBorder="1" applyAlignment="1">
      <alignment horizontal="left" vertical="top" wrapText="1"/>
    </xf>
    <xf numFmtId="0" fontId="3" fillId="16" borderId="10" xfId="0" applyFont="1" applyFill="1" applyBorder="1" applyAlignment="1">
      <alignment horizontal="left" vertical="top" wrapText="1"/>
    </xf>
    <xf numFmtId="0" fontId="3" fillId="16" borderId="10" xfId="0" applyFont="1" applyFill="1" applyBorder="1" applyAlignment="1">
      <alignment horizontal="left" vertical="top"/>
    </xf>
    <xf numFmtId="0" fontId="3" fillId="16" borderId="11" xfId="0" applyFont="1" applyFill="1" applyBorder="1" applyAlignment="1">
      <alignment horizontal="left" vertical="top"/>
    </xf>
    <xf numFmtId="0" fontId="4" fillId="16" borderId="10" xfId="0" applyFont="1" applyFill="1" applyBorder="1" applyAlignment="1">
      <alignment horizontal="left" vertical="top" wrapText="1"/>
    </xf>
    <xf numFmtId="0" fontId="3" fillId="16" borderId="13" xfId="0" applyFont="1" applyFill="1" applyBorder="1" applyAlignment="1">
      <alignment horizontal="left" vertical="top"/>
    </xf>
    <xf numFmtId="0" fontId="3" fillId="8" borderId="10" xfId="0" applyFont="1" applyFill="1" applyBorder="1" applyAlignment="1">
      <alignment horizontal="left" vertical="top" wrapText="1"/>
    </xf>
    <xf numFmtId="0" fontId="3" fillId="8" borderId="10" xfId="0" applyFont="1" applyFill="1" applyBorder="1" applyAlignment="1">
      <alignment horizontal="left" vertical="top"/>
    </xf>
    <xf numFmtId="0" fontId="3" fillId="8" borderId="11" xfId="0" applyFont="1" applyFill="1" applyBorder="1" applyAlignment="1">
      <alignment horizontal="left" vertical="top"/>
    </xf>
    <xf numFmtId="0" fontId="3" fillId="8" borderId="12" xfId="0" applyFont="1" applyFill="1" applyBorder="1" applyAlignment="1">
      <alignment horizontal="left" vertical="top"/>
    </xf>
    <xf numFmtId="0" fontId="4" fillId="8" borderId="10" xfId="0" applyFont="1" applyFill="1" applyBorder="1" applyAlignment="1">
      <alignment horizontal="left" vertical="top" wrapText="1"/>
    </xf>
    <xf numFmtId="0" fontId="3" fillId="8" borderId="13" xfId="0" applyFont="1" applyFill="1" applyBorder="1" applyAlignment="1">
      <alignment horizontal="left" vertical="top"/>
    </xf>
    <xf numFmtId="0" fontId="3" fillId="17" borderId="10" xfId="0" applyFont="1" applyFill="1" applyBorder="1" applyAlignment="1">
      <alignment horizontal="left" vertical="top" wrapText="1"/>
    </xf>
    <xf numFmtId="0" fontId="3" fillId="17" borderId="10" xfId="0" applyFont="1" applyFill="1" applyBorder="1" applyAlignment="1">
      <alignment horizontal="left" vertical="top"/>
    </xf>
    <xf numFmtId="0" fontId="3" fillId="17" borderId="11" xfId="0" applyFont="1" applyFill="1" applyBorder="1" applyAlignment="1">
      <alignment horizontal="left" vertical="top"/>
    </xf>
    <xf numFmtId="0" fontId="3" fillId="15" borderId="10" xfId="0" applyFont="1" applyFill="1" applyBorder="1" applyAlignment="1">
      <alignment horizontal="left" vertical="top" wrapText="1"/>
    </xf>
    <xf numFmtId="0" fontId="3" fillId="15" borderId="10" xfId="0" applyFont="1" applyFill="1" applyBorder="1" applyAlignment="1">
      <alignment horizontal="left" vertical="top"/>
    </xf>
    <xf numFmtId="0" fontId="3" fillId="15" borderId="11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15" borderId="1" xfId="0" applyFont="1" applyFill="1" applyBorder="1" applyAlignment="1">
      <alignment horizontal="center"/>
    </xf>
    <xf numFmtId="0" fontId="2" fillId="0" borderId="1" xfId="0" applyFont="1" applyBorder="1"/>
    <xf numFmtId="43" fontId="3" fillId="0" borderId="1" xfId="0" applyNumberFormat="1" applyFont="1" applyBorder="1"/>
    <xf numFmtId="0" fontId="3" fillId="0" borderId="1" xfId="0" applyFont="1" applyBorder="1"/>
    <xf numFmtId="0" fontId="2" fillId="15" borderId="1" xfId="0" applyFont="1" applyFill="1" applyBorder="1"/>
    <xf numFmtId="0" fontId="2" fillId="0" borderId="0" xfId="0" applyFont="1" applyAlignment="1">
      <alignment vertical="top"/>
    </xf>
    <xf numFmtId="0" fontId="2" fillId="6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43" fontId="3" fillId="0" borderId="1" xfId="1" applyFont="1" applyBorder="1" applyAlignment="1">
      <alignment vertical="top"/>
    </xf>
    <xf numFmtId="15" fontId="2" fillId="0" borderId="1" xfId="1" applyNumberFormat="1" applyFont="1" applyBorder="1" applyAlignment="1">
      <alignment vertical="top"/>
    </xf>
    <xf numFmtId="43" fontId="3" fillId="0" borderId="2" xfId="1" applyFont="1" applyBorder="1" applyAlignment="1">
      <alignment vertical="top"/>
    </xf>
    <xf numFmtId="43" fontId="2" fillId="0" borderId="1" xfId="1" applyFont="1" applyBorder="1" applyAlignment="1">
      <alignment vertical="top" wrapText="1"/>
    </xf>
    <xf numFmtId="0" fontId="2" fillId="6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17" fontId="2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15" fontId="3" fillId="0" borderId="1" xfId="0" applyNumberFormat="1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9" borderId="1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vertical="top"/>
    </xf>
    <xf numFmtId="0" fontId="3" fillId="0" borderId="2" xfId="0" applyFont="1" applyBorder="1" applyAlignment="1">
      <alignment vertical="top"/>
    </xf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11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43" fontId="3" fillId="0" borderId="1" xfId="0" applyNumberFormat="1" applyFont="1" applyBorder="1" applyAlignment="1">
      <alignment vertical="top"/>
    </xf>
    <xf numFmtId="43" fontId="3" fillId="0" borderId="1" xfId="0" applyNumberFormat="1" applyFont="1" applyBorder="1" applyAlignment="1">
      <alignment horizontal="right" vertical="top"/>
    </xf>
    <xf numFmtId="2" fontId="3" fillId="0" borderId="1" xfId="0" applyNumberFormat="1" applyFont="1" applyBorder="1" applyAlignment="1">
      <alignment horizontal="center" vertical="top"/>
    </xf>
    <xf numFmtId="2" fontId="4" fillId="0" borderId="1" xfId="0" applyNumberFormat="1" applyFont="1" applyBorder="1"/>
    <xf numFmtId="2" fontId="4" fillId="0" borderId="6" xfId="0" applyNumberFormat="1" applyFont="1" applyBorder="1"/>
    <xf numFmtId="43" fontId="3" fillId="0" borderId="0" xfId="0" applyNumberFormat="1" applyFont="1"/>
    <xf numFmtId="43" fontId="3" fillId="0" borderId="5" xfId="0" applyNumberFormat="1" applyFont="1" applyBorder="1"/>
    <xf numFmtId="0" fontId="2" fillId="9" borderId="1" xfId="0" applyFont="1" applyFill="1" applyBorder="1" applyAlignment="1">
      <alignment horizontal="center"/>
    </xf>
    <xf numFmtId="43" fontId="2" fillId="9" borderId="1" xfId="0" applyNumberFormat="1" applyFont="1" applyFill="1" applyBorder="1"/>
    <xf numFmtId="0" fontId="2" fillId="18" borderId="1" xfId="0" applyFont="1" applyFill="1" applyBorder="1" applyAlignment="1">
      <alignment horizontal="center"/>
    </xf>
    <xf numFmtId="43" fontId="2" fillId="18" borderId="2" xfId="0" applyNumberFormat="1" applyFont="1" applyFill="1" applyBorder="1"/>
    <xf numFmtId="0" fontId="2" fillId="19" borderId="1" xfId="0" applyFont="1" applyFill="1" applyBorder="1" applyAlignment="1">
      <alignment horizontal="center"/>
    </xf>
    <xf numFmtId="43" fontId="2" fillId="19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43" fontId="2" fillId="6" borderId="10" xfId="0" applyNumberFormat="1" applyFont="1" applyFill="1" applyBorder="1"/>
    <xf numFmtId="0" fontId="3" fillId="0" borderId="0" xfId="0" applyFont="1"/>
    <xf numFmtId="0" fontId="2" fillId="19" borderId="0" xfId="0" applyFont="1" applyFill="1" applyAlignment="1">
      <alignment wrapText="1"/>
    </xf>
    <xf numFmtId="0" fontId="2" fillId="7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left" vertical="top"/>
    </xf>
    <xf numFmtId="43" fontId="3" fillId="0" borderId="0" xfId="0" applyNumberFormat="1" applyFont="1" applyAlignment="1">
      <alignment horizontal="center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" xfId="1" applyNumberFormat="1" applyFont="1" applyBorder="1" applyAlignment="1">
      <alignment horizontal="right" vertical="top"/>
    </xf>
    <xf numFmtId="0" fontId="11" fillId="0" borderId="0" xfId="0" applyFont="1" applyAlignment="1">
      <alignment vertical="top"/>
    </xf>
    <xf numFmtId="43" fontId="2" fillId="9" borderId="2" xfId="0" applyNumberFormat="1" applyFont="1" applyFill="1" applyBorder="1"/>
    <xf numFmtId="43" fontId="3" fillId="0" borderId="0" xfId="1" applyFont="1"/>
    <xf numFmtId="43" fontId="11" fillId="0" borderId="0" xfId="0" applyNumberFormat="1" applyFont="1"/>
    <xf numFmtId="43" fontId="11" fillId="0" borderId="0" xfId="1" applyFont="1"/>
    <xf numFmtId="0" fontId="11" fillId="15" borderId="1" xfId="0" applyFont="1" applyFill="1" applyBorder="1"/>
    <xf numFmtId="0" fontId="11" fillId="0" borderId="0" xfId="0" applyFont="1"/>
    <xf numFmtId="43" fontId="3" fillId="5" borderId="1" xfId="1" applyFont="1" applyFill="1" applyBorder="1" applyAlignment="1">
      <alignment vertical="top"/>
    </xf>
    <xf numFmtId="15" fontId="2" fillId="5" borderId="1" xfId="1" applyNumberFormat="1" applyFont="1" applyFill="1" applyBorder="1" applyAlignment="1">
      <alignment vertical="top"/>
    </xf>
    <xf numFmtId="43" fontId="3" fillId="5" borderId="2" xfId="1" applyFont="1" applyFill="1" applyBorder="1" applyAlignment="1">
      <alignment vertical="top"/>
    </xf>
    <xf numFmtId="43" fontId="2" fillId="5" borderId="1" xfId="1" applyFont="1" applyFill="1" applyBorder="1" applyAlignment="1">
      <alignment vertical="top" wrapText="1"/>
    </xf>
    <xf numFmtId="0" fontId="11" fillId="5" borderId="1" xfId="0" applyFont="1" applyFill="1" applyBorder="1" applyAlignment="1">
      <alignment horizontal="right" vertical="top" wrapText="1"/>
    </xf>
    <xf numFmtId="43" fontId="2" fillId="5" borderId="1" xfId="1" applyFont="1" applyFill="1" applyBorder="1" applyAlignment="1">
      <alignment horizontal="right" vertical="top" wrapText="1"/>
    </xf>
    <xf numFmtId="0" fontId="2" fillId="6" borderId="1" xfId="0" applyFont="1" applyFill="1" applyBorder="1" applyAlignment="1">
      <alignment horizontal="right" vertical="top" wrapText="1"/>
    </xf>
    <xf numFmtId="43" fontId="2" fillId="6" borderId="1" xfId="0" applyNumberFormat="1" applyFont="1" applyFill="1" applyBorder="1" applyAlignment="1">
      <alignment horizontal="right" vertical="top" wrapText="1"/>
    </xf>
    <xf numFmtId="0" fontId="3" fillId="0" borderId="10" xfId="0" applyFont="1" applyBorder="1" applyAlignment="1">
      <alignment vertical="top"/>
    </xf>
    <xf numFmtId="0" fontId="11" fillId="4" borderId="5" xfId="0" applyFont="1" applyFill="1" applyBorder="1" applyAlignment="1">
      <alignment horizontal="center" vertical="top"/>
    </xf>
    <xf numFmtId="0" fontId="11" fillId="0" borderId="5" xfId="0" applyFont="1" applyBorder="1" applyAlignment="1">
      <alignment vertical="top"/>
    </xf>
    <xf numFmtId="43" fontId="11" fillId="4" borderId="5" xfId="0" applyNumberFormat="1" applyFont="1" applyFill="1" applyBorder="1" applyAlignment="1">
      <alignment horizontal="right" vertical="top"/>
    </xf>
    <xf numFmtId="44" fontId="2" fillId="18" borderId="10" xfId="0" applyNumberFormat="1" applyFont="1" applyFill="1" applyBorder="1" applyAlignment="1">
      <alignment horizontal="right" vertical="top"/>
    </xf>
    <xf numFmtId="43" fontId="2" fillId="18" borderId="10" xfId="0" applyNumberFormat="1" applyFont="1" applyFill="1" applyBorder="1" applyAlignment="1">
      <alignment horizontal="right" vertical="top"/>
    </xf>
    <xf numFmtId="0" fontId="2" fillId="18" borderId="10" xfId="0" applyFont="1" applyFill="1" applyBorder="1" applyAlignment="1">
      <alignment horizontal="center" vertical="top"/>
    </xf>
    <xf numFmtId="43" fontId="2" fillId="18" borderId="14" xfId="0" applyNumberFormat="1" applyFont="1" applyFill="1" applyBorder="1" applyAlignment="1">
      <alignment horizontal="right" vertical="top"/>
    </xf>
    <xf numFmtId="0" fontId="2" fillId="8" borderId="5" xfId="0" applyFont="1" applyFill="1" applyBorder="1" applyAlignment="1">
      <alignment horizontal="center" vertical="top"/>
    </xf>
    <xf numFmtId="43" fontId="2" fillId="8" borderId="5" xfId="0" applyNumberFormat="1" applyFont="1" applyFill="1" applyBorder="1" applyAlignment="1">
      <alignment vertical="top"/>
    </xf>
    <xf numFmtId="0" fontId="2" fillId="8" borderId="5" xfId="0" applyFont="1" applyFill="1" applyBorder="1" applyAlignment="1">
      <alignment vertical="top"/>
    </xf>
    <xf numFmtId="0" fontId="2" fillId="9" borderId="10" xfId="0" applyFont="1" applyFill="1" applyBorder="1" applyAlignment="1">
      <alignment horizontal="center" vertical="top"/>
    </xf>
    <xf numFmtId="43" fontId="3" fillId="9" borderId="10" xfId="0" applyNumberFormat="1" applyFont="1" applyFill="1" applyBorder="1" applyAlignment="1">
      <alignment vertical="top"/>
    </xf>
    <xf numFmtId="43" fontId="2" fillId="9" borderId="10" xfId="0" applyNumberFormat="1" applyFont="1" applyFill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2" fontId="4" fillId="0" borderId="7" xfId="0" applyNumberFormat="1" applyFont="1" applyBorder="1"/>
    <xf numFmtId="2" fontId="3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20" borderId="10" xfId="0" applyFont="1" applyFill="1" applyBorder="1" applyAlignment="1">
      <alignment horizontal="center" vertical="top"/>
    </xf>
    <xf numFmtId="4" fontId="6" fillId="20" borderId="10" xfId="0" applyNumberFormat="1" applyFont="1" applyFill="1" applyBorder="1"/>
    <xf numFmtId="0" fontId="2" fillId="21" borderId="10" xfId="0" applyFont="1" applyFill="1" applyBorder="1" applyAlignment="1">
      <alignment horizontal="center" vertical="top"/>
    </xf>
    <xf numFmtId="4" fontId="6" fillId="21" borderId="10" xfId="0" applyNumberFormat="1" applyFont="1" applyFill="1" applyBorder="1"/>
    <xf numFmtId="2" fontId="2" fillId="21" borderId="10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2" fontId="2" fillId="0" borderId="5" xfId="0" applyNumberFormat="1" applyFont="1" applyBorder="1" applyAlignment="1">
      <alignment horizontal="center" vertical="top"/>
    </xf>
    <xf numFmtId="187" fontId="3" fillId="0" borderId="0" xfId="0" applyNumberFormat="1" applyFont="1"/>
    <xf numFmtId="0" fontId="2" fillId="6" borderId="1" xfId="0" applyFont="1" applyFill="1" applyBorder="1" applyAlignment="1">
      <alignment horizontal="center" vertical="top" wrapText="1"/>
    </xf>
    <xf numFmtId="43" fontId="2" fillId="0" borderId="0" xfId="0" applyNumberFormat="1" applyFont="1"/>
    <xf numFmtId="187" fontId="2" fillId="19" borderId="0" xfId="0" applyNumberFormat="1" applyFont="1" applyFill="1"/>
    <xf numFmtId="43" fontId="3" fillId="0" borderId="1" xfId="0" applyNumberFormat="1" applyFont="1" applyBorder="1" applyAlignment="1" applyProtection="1">
      <alignment horizontal="right" vertical="top"/>
    </xf>
    <xf numFmtId="0" fontId="2" fillId="15" borderId="10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4" borderId="10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/>
    </xf>
    <xf numFmtId="0" fontId="2" fillId="7" borderId="10" xfId="0" applyFont="1" applyFill="1" applyBorder="1" applyAlignment="1">
      <alignment horizontal="left" vertical="top" wrapText="1"/>
    </xf>
    <xf numFmtId="0" fontId="2" fillId="7" borderId="10" xfId="0" applyFont="1" applyFill="1" applyBorder="1" applyAlignment="1">
      <alignment horizontal="left" vertical="top"/>
    </xf>
    <xf numFmtId="0" fontId="2" fillId="16" borderId="10" xfId="0" applyFont="1" applyFill="1" applyBorder="1" applyAlignment="1">
      <alignment horizontal="left" vertical="top" wrapText="1"/>
    </xf>
    <xf numFmtId="0" fontId="2" fillId="8" borderId="10" xfId="0" applyFont="1" applyFill="1" applyBorder="1" applyAlignment="1">
      <alignment horizontal="left" vertical="top" wrapText="1"/>
    </xf>
    <xf numFmtId="0" fontId="2" fillId="17" borderId="10" xfId="0" applyFont="1" applyFill="1" applyBorder="1" applyAlignment="1">
      <alignment horizontal="left" vertical="top" wrapText="1"/>
    </xf>
    <xf numFmtId="0" fontId="2" fillId="15" borderId="2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5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top"/>
    </xf>
    <xf numFmtId="0" fontId="2" fillId="5" borderId="8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top"/>
    </xf>
    <xf numFmtId="0" fontId="2" fillId="10" borderId="3" xfId="0" applyFont="1" applyFill="1" applyBorder="1" applyAlignment="1">
      <alignment horizontal="center" vertical="top"/>
    </xf>
    <xf numFmtId="0" fontId="2" fillId="10" borderId="4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center" vertical="top"/>
    </xf>
    <xf numFmtId="0" fontId="3" fillId="9" borderId="2" xfId="0" applyFont="1" applyFill="1" applyBorder="1" applyAlignment="1">
      <alignment horizontal="center" vertical="top"/>
    </xf>
    <xf numFmtId="0" fontId="3" fillId="9" borderId="4" xfId="0" applyFont="1" applyFill="1" applyBorder="1" applyAlignment="1">
      <alignment horizontal="center" vertical="top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left" vertical="top"/>
    </xf>
    <xf numFmtId="0" fontId="2" fillId="12" borderId="2" xfId="0" applyFont="1" applyFill="1" applyBorder="1" applyAlignment="1">
      <alignment horizontal="center" vertical="top"/>
    </xf>
    <xf numFmtId="0" fontId="2" fillId="12" borderId="4" xfId="0" applyFont="1" applyFill="1" applyBorder="1" applyAlignment="1">
      <alignment horizontal="center" vertical="top"/>
    </xf>
    <xf numFmtId="0" fontId="2" fillId="1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top"/>
    </xf>
    <xf numFmtId="0" fontId="3" fillId="14" borderId="3" xfId="0" applyFont="1" applyFill="1" applyBorder="1" applyAlignment="1">
      <alignment horizontal="center" vertical="top"/>
    </xf>
    <xf numFmtId="0" fontId="3" fillId="14" borderId="4" xfId="0" applyFont="1" applyFill="1" applyBorder="1" applyAlignment="1">
      <alignment horizontal="center" vertical="top"/>
    </xf>
    <xf numFmtId="0" fontId="2" fillId="13" borderId="2" xfId="0" applyFont="1" applyFill="1" applyBorder="1" applyAlignment="1">
      <alignment horizontal="center" vertical="top"/>
    </xf>
    <xf numFmtId="0" fontId="2" fillId="13" borderId="3" xfId="0" applyFont="1" applyFill="1" applyBorder="1" applyAlignment="1">
      <alignment horizontal="center" vertical="top"/>
    </xf>
    <xf numFmtId="0" fontId="2" fillId="13" borderId="4" xfId="0" applyFont="1" applyFill="1" applyBorder="1" applyAlignment="1">
      <alignment horizontal="center" vertical="top"/>
    </xf>
    <xf numFmtId="0" fontId="2" fillId="14" borderId="2" xfId="0" applyFont="1" applyFill="1" applyBorder="1" applyAlignment="1">
      <alignment horizontal="center" vertical="top"/>
    </xf>
    <xf numFmtId="0" fontId="2" fillId="14" borderId="3" xfId="0" applyFont="1" applyFill="1" applyBorder="1" applyAlignment="1">
      <alignment horizontal="center" vertical="top"/>
    </xf>
    <xf numFmtId="0" fontId="2" fillId="14" borderId="4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opLeftCell="E6" workbookViewId="0">
      <selection activeCell="E6" sqref="E6"/>
    </sheetView>
  </sheetViews>
  <sheetFormatPr defaultColWidth="9.09765625" defaultRowHeight="21" x14ac:dyDescent="0.25"/>
  <cols>
    <col min="1" max="1" width="21.8984375" style="1" customWidth="1"/>
    <col min="2" max="2" width="19.59765625" style="1" hidden="1" customWidth="1"/>
    <col min="3" max="3" width="36" style="1" customWidth="1"/>
    <col min="4" max="4" width="36" style="1" bestFit="1" customWidth="1"/>
    <col min="5" max="5" width="34.59765625" style="1" bestFit="1" customWidth="1"/>
    <col min="6" max="6" width="36" style="1" bestFit="1" customWidth="1"/>
    <col min="7" max="7" width="20.09765625" style="1" customWidth="1"/>
    <col min="8" max="8" width="14.3984375" style="1" bestFit="1" customWidth="1"/>
    <col min="9" max="16384" width="9.09765625" style="1"/>
  </cols>
  <sheetData>
    <row r="1" spans="1:9" x14ac:dyDescent="0.25">
      <c r="A1" s="58" t="s">
        <v>0</v>
      </c>
    </row>
    <row r="2" spans="1:9" x14ac:dyDescent="0.25">
      <c r="A2" s="58" t="s">
        <v>1</v>
      </c>
    </row>
    <row r="3" spans="1:9" x14ac:dyDescent="0.25">
      <c r="A3" s="30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</row>
    <row r="4" spans="1:9" ht="147" x14ac:dyDescent="0.25">
      <c r="A4" s="58" t="s">
        <v>11</v>
      </c>
      <c r="C4" s="59" t="s">
        <v>12</v>
      </c>
      <c r="D4" s="59" t="s">
        <v>13</v>
      </c>
      <c r="E4" s="59" t="s">
        <v>14</v>
      </c>
      <c r="F4" s="59" t="s">
        <v>15</v>
      </c>
    </row>
    <row r="5" spans="1:9" ht="190.5" customHeight="1" x14ac:dyDescent="0.25">
      <c r="A5" s="58" t="s">
        <v>16</v>
      </c>
      <c r="C5" s="59" t="s">
        <v>17</v>
      </c>
      <c r="D5" s="59" t="s">
        <v>13</v>
      </c>
      <c r="E5" s="59" t="s">
        <v>18</v>
      </c>
      <c r="F5" s="59" t="s">
        <v>19</v>
      </c>
    </row>
    <row r="6" spans="1:9" ht="142.5" customHeight="1" x14ac:dyDescent="0.25">
      <c r="A6" s="60" t="s">
        <v>20</v>
      </c>
      <c r="C6" s="59" t="s">
        <v>21</v>
      </c>
      <c r="D6" s="59" t="s">
        <v>22</v>
      </c>
      <c r="E6" s="59" t="s">
        <v>23</v>
      </c>
      <c r="F6" s="59" t="s">
        <v>24</v>
      </c>
    </row>
    <row r="7" spans="1:9" ht="165" customHeight="1" x14ac:dyDescent="0.25">
      <c r="A7" s="60" t="s">
        <v>25</v>
      </c>
      <c r="B7" s="61"/>
      <c r="C7" s="59" t="s">
        <v>26</v>
      </c>
      <c r="D7" s="59" t="s">
        <v>27</v>
      </c>
      <c r="E7" s="59" t="s">
        <v>28</v>
      </c>
      <c r="F7" s="59" t="s">
        <v>29</v>
      </c>
    </row>
    <row r="8" spans="1:9" ht="63" x14ac:dyDescent="0.25">
      <c r="A8" s="60" t="s">
        <v>30</v>
      </c>
      <c r="C8" s="59" t="s">
        <v>31</v>
      </c>
      <c r="E8" s="59" t="s">
        <v>32</v>
      </c>
      <c r="F8" s="59" t="s">
        <v>33</v>
      </c>
    </row>
    <row r="9" spans="1:9" ht="315" x14ac:dyDescent="0.25">
      <c r="A9" s="60" t="s">
        <v>34</v>
      </c>
      <c r="C9" s="59" t="s">
        <v>35</v>
      </c>
      <c r="E9" s="59" t="s">
        <v>36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C4" sqref="C4"/>
    </sheetView>
  </sheetViews>
  <sheetFormatPr defaultColWidth="9.09765625" defaultRowHeight="21" x14ac:dyDescent="0.25"/>
  <cols>
    <col min="1" max="1" width="21.8984375" style="1" customWidth="1"/>
    <col min="2" max="2" width="54.8984375" style="1" bestFit="1" customWidth="1"/>
    <col min="3" max="3" width="42.09765625" style="1" customWidth="1"/>
    <col min="4" max="4" width="38.3984375" style="1" customWidth="1"/>
    <col min="5" max="5" width="36" style="1" bestFit="1" customWidth="1"/>
    <col min="6" max="6" width="20.09765625" style="1" customWidth="1"/>
    <col min="7" max="7" width="14.3984375" style="1" bestFit="1" customWidth="1"/>
    <col min="8" max="16384" width="9.09765625" style="1"/>
  </cols>
  <sheetData>
    <row r="1" spans="1:8" x14ac:dyDescent="0.25">
      <c r="A1" s="130" t="s">
        <v>0</v>
      </c>
      <c r="B1" s="130"/>
      <c r="C1" s="130"/>
      <c r="D1" s="130"/>
      <c r="E1" s="130"/>
      <c r="F1" s="130"/>
      <c r="G1" s="130"/>
      <c r="H1" s="130"/>
    </row>
    <row r="2" spans="1:8" x14ac:dyDescent="0.25">
      <c r="A2" s="130" t="s">
        <v>37</v>
      </c>
      <c r="B2" s="130"/>
      <c r="C2" s="130"/>
      <c r="D2" s="130"/>
      <c r="E2" s="130"/>
      <c r="F2" s="130"/>
      <c r="G2" s="130"/>
      <c r="H2" s="130"/>
    </row>
    <row r="3" spans="1:8" x14ac:dyDescent="0.25">
      <c r="A3" s="2" t="s">
        <v>2</v>
      </c>
      <c r="B3" s="2" t="s">
        <v>3</v>
      </c>
      <c r="C3" s="2" t="s">
        <v>4</v>
      </c>
      <c r="D3" s="2" t="s">
        <v>6</v>
      </c>
      <c r="E3" s="2" t="s">
        <v>7</v>
      </c>
      <c r="F3" s="2" t="s">
        <v>38</v>
      </c>
      <c r="G3" s="3" t="s">
        <v>9</v>
      </c>
      <c r="H3" s="2" t="s">
        <v>10</v>
      </c>
    </row>
    <row r="4" spans="1:8" ht="126" x14ac:dyDescent="0.25">
      <c r="A4" s="131" t="s">
        <v>39</v>
      </c>
      <c r="B4" s="4" t="s">
        <v>40</v>
      </c>
      <c r="C4" s="5" t="s">
        <v>12</v>
      </c>
      <c r="D4" s="5" t="s">
        <v>41</v>
      </c>
      <c r="E4" s="5" t="s">
        <v>42</v>
      </c>
      <c r="F4" s="4" t="s">
        <v>43</v>
      </c>
      <c r="G4" s="6"/>
      <c r="H4" s="4"/>
    </row>
    <row r="5" spans="1:8" ht="210" x14ac:dyDescent="0.25">
      <c r="A5" s="132"/>
      <c r="B5" s="7" t="s">
        <v>44</v>
      </c>
      <c r="C5" s="7" t="s">
        <v>45</v>
      </c>
      <c r="D5" s="5" t="s">
        <v>46</v>
      </c>
      <c r="E5" s="5" t="s">
        <v>47</v>
      </c>
      <c r="F5" s="4" t="s">
        <v>48</v>
      </c>
      <c r="G5" s="6"/>
      <c r="H5" s="4"/>
    </row>
    <row r="6" spans="1:8" ht="42" x14ac:dyDescent="0.25">
      <c r="A6" s="132"/>
      <c r="B6" s="7" t="s">
        <v>49</v>
      </c>
      <c r="C6" s="7" t="s">
        <v>50</v>
      </c>
      <c r="D6" s="5" t="s">
        <v>51</v>
      </c>
      <c r="E6" s="5" t="s">
        <v>52</v>
      </c>
      <c r="F6" s="5" t="s">
        <v>53</v>
      </c>
      <c r="G6" s="6"/>
      <c r="H6" s="4"/>
    </row>
    <row r="7" spans="1:8" ht="190.5" customHeight="1" x14ac:dyDescent="0.25">
      <c r="A7" s="133" t="s">
        <v>54</v>
      </c>
      <c r="B7" s="8" t="s">
        <v>55</v>
      </c>
      <c r="C7" s="9" t="s">
        <v>56</v>
      </c>
      <c r="D7" s="9" t="s">
        <v>57</v>
      </c>
      <c r="E7" s="9" t="s">
        <v>58</v>
      </c>
      <c r="F7" s="8" t="s">
        <v>43</v>
      </c>
      <c r="G7" s="10"/>
      <c r="H7" s="11"/>
    </row>
    <row r="8" spans="1:8" ht="210" x14ac:dyDescent="0.25">
      <c r="A8" s="134"/>
      <c r="B8" s="9" t="s">
        <v>59</v>
      </c>
      <c r="C8" s="12" t="s">
        <v>60</v>
      </c>
      <c r="D8" s="9" t="s">
        <v>61</v>
      </c>
      <c r="E8" s="9" t="s">
        <v>62</v>
      </c>
      <c r="F8" s="8" t="s">
        <v>48</v>
      </c>
      <c r="G8" s="10"/>
      <c r="H8" s="8"/>
    </row>
    <row r="9" spans="1:8" ht="42" x14ac:dyDescent="0.25">
      <c r="A9" s="134"/>
      <c r="B9" s="9" t="s">
        <v>63</v>
      </c>
      <c r="C9" s="12" t="s">
        <v>64</v>
      </c>
      <c r="D9" s="9" t="s">
        <v>65</v>
      </c>
      <c r="E9" s="9" t="s">
        <v>52</v>
      </c>
      <c r="F9" s="9" t="s">
        <v>53</v>
      </c>
      <c r="G9" s="10"/>
      <c r="H9" s="8"/>
    </row>
    <row r="10" spans="1:8" ht="142.5" customHeight="1" x14ac:dyDescent="0.25">
      <c r="A10" s="135" t="s">
        <v>66</v>
      </c>
      <c r="B10" s="13" t="s">
        <v>67</v>
      </c>
      <c r="C10" s="13" t="s">
        <v>68</v>
      </c>
      <c r="D10" s="13" t="s">
        <v>69</v>
      </c>
      <c r="E10" s="13" t="s">
        <v>70</v>
      </c>
      <c r="F10" s="14" t="s">
        <v>43</v>
      </c>
      <c r="G10" s="15"/>
      <c r="H10" s="14"/>
    </row>
    <row r="11" spans="1:8" ht="252" x14ac:dyDescent="0.25">
      <c r="A11" s="135"/>
      <c r="B11" s="13" t="s">
        <v>71</v>
      </c>
      <c r="C11" s="16" t="s">
        <v>72</v>
      </c>
      <c r="D11" s="13" t="s">
        <v>73</v>
      </c>
      <c r="E11" s="13" t="s">
        <v>74</v>
      </c>
      <c r="F11" s="14" t="s">
        <v>48</v>
      </c>
      <c r="G11" s="15"/>
      <c r="H11" s="17"/>
    </row>
    <row r="12" spans="1:8" ht="84" x14ac:dyDescent="0.25">
      <c r="A12" s="136" t="s">
        <v>75</v>
      </c>
      <c r="B12" s="18" t="s">
        <v>76</v>
      </c>
      <c r="C12" s="18" t="s">
        <v>77</v>
      </c>
      <c r="D12" s="18" t="s">
        <v>78</v>
      </c>
      <c r="E12" s="18" t="s">
        <v>79</v>
      </c>
      <c r="F12" s="19" t="s">
        <v>43</v>
      </c>
      <c r="G12" s="20"/>
      <c r="H12" s="21"/>
    </row>
    <row r="13" spans="1:8" ht="210" x14ac:dyDescent="0.25">
      <c r="A13" s="136"/>
      <c r="B13" s="18" t="s">
        <v>80</v>
      </c>
      <c r="C13" s="22" t="s">
        <v>81</v>
      </c>
      <c r="D13" s="18" t="s">
        <v>82</v>
      </c>
      <c r="E13" s="18" t="s">
        <v>83</v>
      </c>
      <c r="F13" s="19" t="s">
        <v>48</v>
      </c>
      <c r="G13" s="20"/>
      <c r="H13" s="19"/>
    </row>
    <row r="14" spans="1:8" ht="42" x14ac:dyDescent="0.25">
      <c r="A14" s="136"/>
      <c r="B14" s="18" t="s">
        <v>84</v>
      </c>
      <c r="C14" s="22" t="s">
        <v>85</v>
      </c>
      <c r="D14" s="18" t="s">
        <v>86</v>
      </c>
      <c r="E14" s="18" t="s">
        <v>52</v>
      </c>
      <c r="F14" s="18" t="s">
        <v>53</v>
      </c>
      <c r="G14" s="20"/>
      <c r="H14" s="23"/>
    </row>
    <row r="15" spans="1:8" ht="63" x14ac:dyDescent="0.25">
      <c r="A15" s="137" t="s">
        <v>30</v>
      </c>
      <c r="B15" s="24" t="s">
        <v>87</v>
      </c>
      <c r="C15" s="24" t="s">
        <v>88</v>
      </c>
      <c r="D15" s="24" t="s">
        <v>89</v>
      </c>
      <c r="E15" s="24" t="s">
        <v>90</v>
      </c>
      <c r="F15" s="25" t="s">
        <v>43</v>
      </c>
      <c r="G15" s="26"/>
      <c r="H15" s="25"/>
    </row>
    <row r="16" spans="1:8" ht="42" x14ac:dyDescent="0.25">
      <c r="A16" s="137"/>
      <c r="B16" s="24" t="s">
        <v>91</v>
      </c>
      <c r="C16" s="24" t="s">
        <v>92</v>
      </c>
      <c r="D16" s="24" t="s">
        <v>93</v>
      </c>
      <c r="E16" s="24" t="s">
        <v>52</v>
      </c>
      <c r="F16" s="24" t="s">
        <v>53</v>
      </c>
      <c r="G16" s="26"/>
      <c r="H16" s="25"/>
    </row>
    <row r="17" spans="1:8" ht="84" x14ac:dyDescent="0.25">
      <c r="A17" s="129" t="s">
        <v>94</v>
      </c>
      <c r="B17" s="27" t="s">
        <v>95</v>
      </c>
      <c r="C17" s="27"/>
      <c r="D17" s="27" t="s">
        <v>96</v>
      </c>
      <c r="E17" s="28"/>
      <c r="F17" s="28"/>
      <c r="G17" s="29"/>
      <c r="H17" s="28"/>
    </row>
    <row r="18" spans="1:8" ht="231" x14ac:dyDescent="0.25">
      <c r="A18" s="129"/>
      <c r="B18" s="27" t="s">
        <v>97</v>
      </c>
      <c r="C18" s="27" t="s">
        <v>98</v>
      </c>
      <c r="D18" s="27" t="s">
        <v>99</v>
      </c>
      <c r="E18" s="28"/>
      <c r="F18" s="27" t="s">
        <v>100</v>
      </c>
      <c r="G18" s="29"/>
      <c r="H18" s="28"/>
    </row>
  </sheetData>
  <mergeCells count="8">
    <mergeCell ref="A17:A18"/>
    <mergeCell ref="A1:H1"/>
    <mergeCell ref="A2:H2"/>
    <mergeCell ref="A4:A6"/>
    <mergeCell ref="A7:A9"/>
    <mergeCell ref="A10:A11"/>
    <mergeCell ref="A12:A14"/>
    <mergeCell ref="A15:A1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"/>
  <sheetViews>
    <sheetView zoomScale="115" zoomScaleNormal="115" workbookViewId="0">
      <pane xSplit="1" topLeftCell="B1" activePane="topRight" state="frozen"/>
      <selection pane="topRight" activeCell="M10" sqref="M10"/>
    </sheetView>
  </sheetViews>
  <sheetFormatPr defaultColWidth="9.09765625" defaultRowHeight="20.25" customHeight="1" x14ac:dyDescent="0.4"/>
  <cols>
    <col min="1" max="1" width="21.09765625" style="77" customWidth="1"/>
    <col min="2" max="2" width="21" style="77" bestFit="1" customWidth="1"/>
    <col min="3" max="3" width="13.09765625" style="77" customWidth="1"/>
    <col min="4" max="4" width="11.8984375" style="77" bestFit="1" customWidth="1"/>
    <col min="5" max="5" width="23.8984375" style="77" bestFit="1" customWidth="1"/>
    <col min="6" max="6" width="12" style="77" bestFit="1" customWidth="1"/>
    <col min="7" max="7" width="11.8984375" style="77" bestFit="1" customWidth="1"/>
    <col min="8" max="8" width="26.09765625" style="77" bestFit="1" customWidth="1"/>
    <col min="9" max="9" width="12" style="77" bestFit="1" customWidth="1"/>
    <col min="10" max="10" width="11.8984375" style="77" bestFit="1" customWidth="1"/>
    <col min="11" max="11" width="26.09765625" style="77" customWidth="1"/>
    <col min="12" max="12" width="24.59765625" style="77" customWidth="1"/>
    <col min="13" max="13" width="14.09765625" style="77" bestFit="1" customWidth="1"/>
    <col min="14" max="14" width="11.59765625" style="77" customWidth="1"/>
    <col min="15" max="15" width="13.8984375" style="77" customWidth="1"/>
    <col min="16" max="16384" width="9.09765625" style="77"/>
  </cols>
  <sheetData>
    <row r="1" spans="1:15" ht="21" x14ac:dyDescent="0.4">
      <c r="A1" s="138" t="s">
        <v>140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40"/>
    </row>
    <row r="2" spans="1:15" ht="38.25" customHeight="1" x14ac:dyDescent="0.4">
      <c r="A2" s="31" t="s">
        <v>102</v>
      </c>
      <c r="B2" s="69" t="s">
        <v>141</v>
      </c>
      <c r="C2" s="69" t="s">
        <v>142</v>
      </c>
      <c r="D2" s="69" t="s">
        <v>143</v>
      </c>
      <c r="E2" s="71" t="s">
        <v>144</v>
      </c>
      <c r="F2" s="71" t="s">
        <v>142</v>
      </c>
      <c r="G2" s="71" t="s">
        <v>143</v>
      </c>
      <c r="H2" s="75" t="s">
        <v>145</v>
      </c>
      <c r="I2" s="75" t="s">
        <v>142</v>
      </c>
      <c r="J2" s="75" t="s">
        <v>143</v>
      </c>
      <c r="K2" s="73" t="s">
        <v>146</v>
      </c>
      <c r="L2" s="73" t="s">
        <v>147</v>
      </c>
      <c r="M2" s="31" t="s">
        <v>10</v>
      </c>
      <c r="N2" s="78" t="s">
        <v>148</v>
      </c>
    </row>
    <row r="3" spans="1:15" ht="21" x14ac:dyDescent="0.4">
      <c r="A3" s="32" t="s">
        <v>125</v>
      </c>
      <c r="B3" s="33">
        <f>ไฟฟ้า!AF5</f>
        <v>113977</v>
      </c>
      <c r="C3" s="33">
        <f>$B$17-B3</f>
        <v>-6325.1666666666715</v>
      </c>
      <c r="D3" s="33">
        <f>(C3/$B$17)*100</f>
        <v>-5.8755772854154875</v>
      </c>
      <c r="E3" s="33">
        <f>น้ำประปา!AF5</f>
        <v>761</v>
      </c>
      <c r="F3" s="33">
        <f>$E$17-E3</f>
        <v>540.91666666666674</v>
      </c>
      <c r="G3" s="33">
        <f>(F3/$E$17)*100</f>
        <v>41.547718107917817</v>
      </c>
      <c r="H3" s="33">
        <f>น้ำมันเชื้อเพลิง!I5</f>
        <v>1691.21</v>
      </c>
      <c r="I3" s="33">
        <f>$H$17-H3</f>
        <v>-195.92916666666656</v>
      </c>
      <c r="J3" s="33">
        <f>(I3/$H$17)*100</f>
        <v>-13.103168468353484</v>
      </c>
      <c r="K3" s="33">
        <f>กระดาษ!N5</f>
        <v>56000</v>
      </c>
      <c r="L3" s="33">
        <f>กระดาษ!O5</f>
        <v>280</v>
      </c>
      <c r="M3" s="34"/>
      <c r="N3" s="67">
        <f>K3/500</f>
        <v>112</v>
      </c>
      <c r="O3" s="124">
        <v>112</v>
      </c>
    </row>
    <row r="4" spans="1:15" ht="21" x14ac:dyDescent="0.4">
      <c r="A4" s="32" t="s">
        <v>128</v>
      </c>
      <c r="B4" s="33">
        <f>ไฟฟ้า!AF6</f>
        <v>103417</v>
      </c>
      <c r="C4" s="33">
        <f t="shared" ref="C4:C14" si="0">$B$17-B4</f>
        <v>4234.8333333333285</v>
      </c>
      <c r="D4" s="33">
        <f t="shared" ref="D4:D14" si="1">(C4/$B$17)*100</f>
        <v>3.9338237001692136</v>
      </c>
      <c r="E4" s="33">
        <f>น้ำประปา!AF6</f>
        <v>1348</v>
      </c>
      <c r="F4" s="33">
        <f t="shared" ref="F4:F14" si="2">$E$17-E4</f>
        <v>-46.083333333333258</v>
      </c>
      <c r="G4" s="33">
        <f t="shared" ref="G4:G14" si="3">(F4/$E$17)*100</f>
        <v>-3.5396530755936699</v>
      </c>
      <c r="H4" s="33">
        <f>น้ำมันเชื้อเพลิง!I6</f>
        <v>1924.64</v>
      </c>
      <c r="I4" s="33">
        <f t="shared" ref="I4:I14" si="4">$H$17-H4</f>
        <v>-429.35916666666662</v>
      </c>
      <c r="J4" s="33">
        <f t="shared" ref="J4:J14" si="5">(I4/$H$17)*100</f>
        <v>-28.714282768510035</v>
      </c>
      <c r="K4" s="33">
        <f>กระดาษ!N6</f>
        <v>22450</v>
      </c>
      <c r="L4" s="33">
        <f>กระดาษ!O6</f>
        <v>112.25</v>
      </c>
      <c r="M4" s="34"/>
      <c r="N4" s="67">
        <f t="shared" ref="N4:N15" si="6">K4/500</f>
        <v>44.9</v>
      </c>
      <c r="O4" s="77">
        <v>45</v>
      </c>
    </row>
    <row r="5" spans="1:15" ht="21" x14ac:dyDescent="0.4">
      <c r="A5" s="32" t="s">
        <v>129</v>
      </c>
      <c r="B5" s="33">
        <f>ไฟฟ้า!AF7</f>
        <v>107033</v>
      </c>
      <c r="C5" s="33">
        <f t="shared" si="0"/>
        <v>618.83333333332848</v>
      </c>
      <c r="D5" s="33">
        <f t="shared" si="1"/>
        <v>0.57484699904475556</v>
      </c>
      <c r="E5" s="33">
        <f>น้ำประปา!AF7</f>
        <v>2488</v>
      </c>
      <c r="F5" s="33">
        <f t="shared" si="2"/>
        <v>-1186.0833333333333</v>
      </c>
      <c r="G5" s="33">
        <f t="shared" si="3"/>
        <v>-91.10286116622926</v>
      </c>
      <c r="H5" s="33">
        <f>น้ำมันเชื้อเพลิง!I7</f>
        <v>1268.19</v>
      </c>
      <c r="I5" s="33">
        <f t="shared" si="4"/>
        <v>227.09083333333342</v>
      </c>
      <c r="J5" s="33">
        <f t="shared" si="5"/>
        <v>15.187169411320175</v>
      </c>
      <c r="K5" s="33">
        <f>กระดาษ!N7</f>
        <v>29450</v>
      </c>
      <c r="L5" s="33">
        <f>กระดาษ!O7</f>
        <v>147.25</v>
      </c>
      <c r="M5" s="34"/>
      <c r="N5" s="67">
        <f t="shared" si="6"/>
        <v>58.9</v>
      </c>
      <c r="O5" s="77">
        <v>59</v>
      </c>
    </row>
    <row r="6" spans="1:15" ht="21" x14ac:dyDescent="0.4">
      <c r="A6" s="32" t="s">
        <v>130</v>
      </c>
      <c r="B6" s="33">
        <f>ไฟฟ้า!AF8</f>
        <v>96785</v>
      </c>
      <c r="C6" s="33">
        <f t="shared" si="0"/>
        <v>10866.833333333328</v>
      </c>
      <c r="D6" s="33">
        <f t="shared" si="1"/>
        <v>10.094424773691728</v>
      </c>
      <c r="E6" s="33">
        <f>น้ำประปา!AF8</f>
        <v>2299</v>
      </c>
      <c r="F6" s="33">
        <f t="shared" si="2"/>
        <v>-997.08333333333326</v>
      </c>
      <c r="G6" s="33">
        <f t="shared" si="3"/>
        <v>-76.585802982781786</v>
      </c>
      <c r="H6" s="33">
        <f>น้ำมันเชื้อเพลิง!I8</f>
        <v>1010.8000000000001</v>
      </c>
      <c r="I6" s="33">
        <f t="shared" si="4"/>
        <v>484.48083333333341</v>
      </c>
      <c r="J6" s="33">
        <f t="shared" si="5"/>
        <v>32.400658293286043</v>
      </c>
      <c r="K6" s="33">
        <f>กระดาษ!N8</f>
        <v>26150</v>
      </c>
      <c r="L6" s="33">
        <f>กระดาษ!O8</f>
        <v>130.75</v>
      </c>
      <c r="M6" s="34"/>
      <c r="N6" s="67">
        <f t="shared" si="6"/>
        <v>52.3</v>
      </c>
      <c r="O6" s="77">
        <v>52</v>
      </c>
    </row>
    <row r="7" spans="1:15" ht="21" x14ac:dyDescent="0.4">
      <c r="A7" s="32" t="s">
        <v>131</v>
      </c>
      <c r="B7" s="33">
        <f>ไฟฟ้า!AF9</f>
        <v>98194</v>
      </c>
      <c r="C7" s="33">
        <f t="shared" si="0"/>
        <v>9457.8333333333285</v>
      </c>
      <c r="D7" s="33">
        <f t="shared" si="1"/>
        <v>8.7855757217325561</v>
      </c>
      <c r="E7" s="33">
        <f>น้ำประปา!AF9</f>
        <v>1778</v>
      </c>
      <c r="F7" s="33">
        <f t="shared" si="2"/>
        <v>-476.08333333333326</v>
      </c>
      <c r="G7" s="33">
        <f t="shared" si="3"/>
        <v>-36.567880688728152</v>
      </c>
      <c r="H7" s="33">
        <f>น้ำมันเชื้อเพลิง!I9</f>
        <v>1085.75</v>
      </c>
      <c r="I7" s="33">
        <f t="shared" si="4"/>
        <v>409.53083333333348</v>
      </c>
      <c r="J7" s="33">
        <f t="shared" si="5"/>
        <v>27.388221944930084</v>
      </c>
      <c r="K7" s="33">
        <f>กระดาษ!N9</f>
        <v>24800</v>
      </c>
      <c r="L7" s="33">
        <f>กระดาษ!O9</f>
        <v>124</v>
      </c>
      <c r="M7" s="34"/>
      <c r="N7" s="67">
        <f t="shared" si="6"/>
        <v>49.6</v>
      </c>
      <c r="O7" s="77">
        <v>50</v>
      </c>
    </row>
    <row r="8" spans="1:15" ht="21" x14ac:dyDescent="0.4">
      <c r="A8" s="32" t="s">
        <v>132</v>
      </c>
      <c r="B8" s="33">
        <f>ไฟฟ้า!AF10</f>
        <v>101566</v>
      </c>
      <c r="C8" s="33">
        <f t="shared" si="0"/>
        <v>6085.8333333333285</v>
      </c>
      <c r="D8" s="33">
        <f t="shared" si="1"/>
        <v>5.6532556342901694</v>
      </c>
      <c r="E8" s="33">
        <f>น้ำประปา!AF10</f>
        <v>1003</v>
      </c>
      <c r="F8" s="33">
        <f t="shared" si="2"/>
        <v>298.91666666666674</v>
      </c>
      <c r="G8" s="33">
        <f t="shared" si="3"/>
        <v>22.959738846572368</v>
      </c>
      <c r="H8" s="33">
        <f>น้ำมันเชื้อเพลิง!I10</f>
        <v>1600.62</v>
      </c>
      <c r="I8" s="33">
        <f t="shared" si="4"/>
        <v>-105.33916666666642</v>
      </c>
      <c r="J8" s="33">
        <f t="shared" si="5"/>
        <v>-7.044774755243842</v>
      </c>
      <c r="K8" s="33">
        <f>กระดาษ!N10</f>
        <v>21600</v>
      </c>
      <c r="L8" s="33">
        <f>กระดาษ!O10</f>
        <v>108</v>
      </c>
      <c r="M8" s="34"/>
      <c r="N8" s="67">
        <f t="shared" si="6"/>
        <v>43.2</v>
      </c>
      <c r="O8" s="77">
        <v>43</v>
      </c>
    </row>
    <row r="9" spans="1:15" ht="21" x14ac:dyDescent="0.4">
      <c r="A9" s="32" t="s">
        <v>133</v>
      </c>
      <c r="B9" s="33">
        <f>ไฟฟ้า!AF11</f>
        <v>129435</v>
      </c>
      <c r="C9" s="33">
        <f t="shared" si="0"/>
        <v>-21783.166666666672</v>
      </c>
      <c r="D9" s="33">
        <f t="shared" si="1"/>
        <v>-20.234831114503397</v>
      </c>
      <c r="E9" s="33">
        <f>น้ำประปา!AF11</f>
        <v>1088</v>
      </c>
      <c r="F9" s="33">
        <f t="shared" si="2"/>
        <v>213.91666666666674</v>
      </c>
      <c r="G9" s="33">
        <f t="shared" si="3"/>
        <v>16.430903155603922</v>
      </c>
      <c r="H9" s="33">
        <f>น้ำมันเชื้อเพลิง!I11</f>
        <v>2090.5500000000002</v>
      </c>
      <c r="I9" s="33">
        <f t="shared" si="4"/>
        <v>-595.26916666666671</v>
      </c>
      <c r="J9" s="33">
        <f t="shared" si="5"/>
        <v>-39.809857345637973</v>
      </c>
      <c r="K9" s="33">
        <f>กระดาษ!N11</f>
        <v>42000</v>
      </c>
      <c r="L9" s="33">
        <f>กระดาษ!O11</f>
        <v>210</v>
      </c>
      <c r="M9" s="34"/>
      <c r="N9" s="67">
        <f t="shared" si="6"/>
        <v>84</v>
      </c>
      <c r="O9" s="77">
        <v>84</v>
      </c>
    </row>
    <row r="10" spans="1:15" ht="21" x14ac:dyDescent="0.4">
      <c r="A10" s="32" t="s">
        <v>134</v>
      </c>
      <c r="B10" s="33">
        <f>ไฟฟ้า!AF12</f>
        <v>136986</v>
      </c>
      <c r="C10" s="33">
        <f t="shared" si="0"/>
        <v>-29334.166666666672</v>
      </c>
      <c r="D10" s="33">
        <f t="shared" si="1"/>
        <v>-27.249110171525189</v>
      </c>
      <c r="E10" s="33">
        <f>น้ำประปา!AF12</f>
        <v>1348</v>
      </c>
      <c r="F10" s="33">
        <f t="shared" si="2"/>
        <v>-46.083333333333258</v>
      </c>
      <c r="G10" s="33">
        <f t="shared" si="3"/>
        <v>-3.5396530755936699</v>
      </c>
      <c r="H10" s="33">
        <f>น้ำมันเชื้อเพลิง!I12</f>
        <v>1654.8</v>
      </c>
      <c r="I10" s="33">
        <f t="shared" si="4"/>
        <v>-159.51916666666648</v>
      </c>
      <c r="J10" s="33">
        <f t="shared" si="5"/>
        <v>-10.668174373041394</v>
      </c>
      <c r="K10" s="33">
        <f>กระดาษ!N12</f>
        <v>20000</v>
      </c>
      <c r="L10" s="33">
        <f>กระดาษ!O12</f>
        <v>100</v>
      </c>
      <c r="M10" s="34"/>
      <c r="N10" s="67">
        <f t="shared" si="6"/>
        <v>40</v>
      </c>
      <c r="O10" s="77">
        <v>40</v>
      </c>
    </row>
    <row r="11" spans="1:15" ht="21" x14ac:dyDescent="0.4">
      <c r="A11" s="32" t="s">
        <v>135</v>
      </c>
      <c r="B11" s="33">
        <f>ไฟฟ้า!AF13</f>
        <v>122537</v>
      </c>
      <c r="C11" s="33">
        <f t="shared" si="0"/>
        <v>-14885.166666666672</v>
      </c>
      <c r="D11" s="33">
        <f t="shared" si="1"/>
        <v>-13.827137175245511</v>
      </c>
      <c r="E11" s="33">
        <f>น้ำประปา!AF13</f>
        <v>1010</v>
      </c>
      <c r="F11" s="33">
        <f t="shared" si="2"/>
        <v>291.91666666666674</v>
      </c>
      <c r="G11" s="33">
        <f t="shared" si="3"/>
        <v>22.422070024963201</v>
      </c>
      <c r="H11" s="33">
        <f>น้ำมันเชื้อเพลิง!I13</f>
        <v>1309.8400000000001</v>
      </c>
      <c r="I11" s="33">
        <f t="shared" si="4"/>
        <v>185.44083333333333</v>
      </c>
      <c r="J11" s="33">
        <f t="shared" si="5"/>
        <v>12.401739472573992</v>
      </c>
      <c r="K11" s="33">
        <f>กระดาษ!N13</f>
        <v>47300</v>
      </c>
      <c r="L11" s="33">
        <f>กระดาษ!O13</f>
        <v>236.5</v>
      </c>
      <c r="M11" s="34"/>
      <c r="N11" s="67">
        <f t="shared" si="6"/>
        <v>94.6</v>
      </c>
      <c r="O11" s="77">
        <v>95</v>
      </c>
    </row>
    <row r="12" spans="1:15" ht="21" x14ac:dyDescent="0.4">
      <c r="A12" s="32" t="s">
        <v>136</v>
      </c>
      <c r="B12" s="33">
        <f>ไฟฟ้า!AF14</f>
        <v>103305</v>
      </c>
      <c r="C12" s="33">
        <f t="shared" si="0"/>
        <v>4346.8333333333285</v>
      </c>
      <c r="D12" s="33">
        <f t="shared" si="1"/>
        <v>4.0378628015314764</v>
      </c>
      <c r="E12" s="33">
        <f>น้ำประปา!AF14</f>
        <v>1028</v>
      </c>
      <c r="F12" s="33">
        <f t="shared" si="2"/>
        <v>273.91666666666674</v>
      </c>
      <c r="G12" s="33">
        <f t="shared" si="3"/>
        <v>21.039493055111059</v>
      </c>
      <c r="H12" s="33">
        <f>น้ำมันเชื้อเพลิง!I14</f>
        <v>1653.51</v>
      </c>
      <c r="I12" s="33">
        <f t="shared" si="4"/>
        <v>-158.22916666666652</v>
      </c>
      <c r="J12" s="33">
        <f t="shared" si="5"/>
        <v>-10.581902953570026</v>
      </c>
      <c r="K12" s="33">
        <f>กระดาษ!N14</f>
        <v>13500</v>
      </c>
      <c r="L12" s="33">
        <f>กระดาษ!O14</f>
        <v>67.5</v>
      </c>
      <c r="M12" s="34"/>
      <c r="N12" s="67">
        <f t="shared" si="6"/>
        <v>27</v>
      </c>
      <c r="O12" s="77">
        <v>27</v>
      </c>
    </row>
    <row r="13" spans="1:15" ht="21" x14ac:dyDescent="0.4">
      <c r="A13" s="32" t="s">
        <v>137</v>
      </c>
      <c r="B13" s="33">
        <f>ไฟฟ้า!AF15</f>
        <v>88493</v>
      </c>
      <c r="C13" s="33">
        <f t="shared" si="0"/>
        <v>19158.833333333328</v>
      </c>
      <c r="D13" s="33">
        <f t="shared" si="1"/>
        <v>17.797033956690626</v>
      </c>
      <c r="E13" s="33">
        <f>น้ำประปา!AF15</f>
        <v>775</v>
      </c>
      <c r="F13" s="33">
        <f t="shared" si="2"/>
        <v>526.91666666666674</v>
      </c>
      <c r="G13" s="33">
        <f t="shared" si="3"/>
        <v>40.472380464699484</v>
      </c>
      <c r="H13" s="33">
        <f>น้ำมันเชื้อเพลิง!I15</f>
        <v>1291.76</v>
      </c>
      <c r="I13" s="33">
        <f t="shared" si="4"/>
        <v>203.52083333333348</v>
      </c>
      <c r="J13" s="33">
        <f t="shared" si="5"/>
        <v>13.610876886560339</v>
      </c>
      <c r="K13" s="33">
        <f>กระดาษ!N15</f>
        <v>27450</v>
      </c>
      <c r="L13" s="33">
        <f>กระดาษ!O15</f>
        <v>137.25</v>
      </c>
      <c r="M13" s="34"/>
      <c r="N13" s="67">
        <f t="shared" si="6"/>
        <v>54.9</v>
      </c>
      <c r="O13" s="77">
        <v>55</v>
      </c>
    </row>
    <row r="14" spans="1:15" ht="21" x14ac:dyDescent="0.4">
      <c r="A14" s="32" t="s">
        <v>138</v>
      </c>
      <c r="B14" s="33">
        <f>ไฟฟ้า!AF16</f>
        <v>90094</v>
      </c>
      <c r="C14" s="33">
        <f t="shared" si="0"/>
        <v>17557.833333333328</v>
      </c>
      <c r="D14" s="33">
        <f t="shared" si="1"/>
        <v>16.309832159539003</v>
      </c>
      <c r="E14" s="33">
        <f>น้ำประปา!AF16</f>
        <v>697</v>
      </c>
      <c r="F14" s="33">
        <f t="shared" si="2"/>
        <v>604.91666666666674</v>
      </c>
      <c r="G14" s="33">
        <f t="shared" si="3"/>
        <v>46.463547334058767</v>
      </c>
      <c r="H14" s="68">
        <f>น้ำมันเชื้อเพลิง!I16</f>
        <v>1361.7</v>
      </c>
      <c r="I14" s="33">
        <f t="shared" si="4"/>
        <v>133.58083333333343</v>
      </c>
      <c r="J14" s="33">
        <f t="shared" si="5"/>
        <v>8.9334946556862</v>
      </c>
      <c r="K14" s="33">
        <f>กระดาษ!N16</f>
        <v>45450</v>
      </c>
      <c r="L14" s="33">
        <f>กระดาษ!O16</f>
        <v>227.25</v>
      </c>
      <c r="M14" s="34"/>
      <c r="N14" s="67">
        <f t="shared" si="6"/>
        <v>90.9</v>
      </c>
      <c r="O14" s="77">
        <v>91</v>
      </c>
    </row>
    <row r="15" spans="1:15" ht="21" x14ac:dyDescent="0.4">
      <c r="A15" s="89" t="s">
        <v>139</v>
      </c>
      <c r="B15" s="70">
        <f>ไฟฟ้า!AF18</f>
        <v>107651.83333333333</v>
      </c>
      <c r="C15" s="85"/>
      <c r="D15" s="85"/>
      <c r="E15" s="72">
        <f>น้ำประปา!AF18</f>
        <v>1301.9166666666667</v>
      </c>
      <c r="F15" s="85"/>
      <c r="G15" s="85"/>
      <c r="H15" s="76">
        <f>น้ำมันเชื้อเพลิง!I18</f>
        <v>1495.2808333333335</v>
      </c>
      <c r="I15" s="85"/>
      <c r="J15" s="85"/>
      <c r="K15" s="74">
        <f>กระดาษ!N18</f>
        <v>31345.833333333332</v>
      </c>
      <c r="L15" s="74">
        <f>กระดาษ!O18</f>
        <v>156.72916666666666</v>
      </c>
      <c r="M15" s="35"/>
      <c r="N15" s="127">
        <f t="shared" si="6"/>
        <v>62.691666666666663</v>
      </c>
      <c r="O15" s="67">
        <f>SUM(O3:O14)</f>
        <v>753</v>
      </c>
    </row>
    <row r="16" spans="1:15" ht="21.75" customHeight="1" x14ac:dyDescent="0.4">
      <c r="A16" s="90" t="s">
        <v>149</v>
      </c>
      <c r="B16" s="87">
        <f>SUM(B3:B14)</f>
        <v>1291822</v>
      </c>
      <c r="C16" s="87"/>
      <c r="D16" s="87"/>
      <c r="E16" s="87">
        <f>SUM(E3:E14)</f>
        <v>15623</v>
      </c>
      <c r="F16" s="87"/>
      <c r="G16" s="87"/>
      <c r="H16" s="87">
        <f t="shared" ref="H16:L16" si="7">SUM(H3:H14)</f>
        <v>17943.370000000003</v>
      </c>
      <c r="I16" s="87"/>
      <c r="J16" s="87"/>
      <c r="K16" s="87">
        <f t="shared" si="7"/>
        <v>376150</v>
      </c>
      <c r="L16" s="87">
        <f t="shared" si="7"/>
        <v>1880.75</v>
      </c>
      <c r="M16" s="126"/>
      <c r="N16" s="87">
        <f>SUM(N3:N14)</f>
        <v>752.3</v>
      </c>
    </row>
    <row r="17" spans="1:12" ht="21" x14ac:dyDescent="0.4">
      <c r="A17" s="90" t="s">
        <v>150</v>
      </c>
      <c r="B17" s="87">
        <f>AVERAGE(B3:B14)</f>
        <v>107651.83333333333</v>
      </c>
      <c r="C17" s="87"/>
      <c r="D17" s="87"/>
      <c r="E17" s="87">
        <f>AVERAGE(E3:E14)</f>
        <v>1301.9166666666667</v>
      </c>
      <c r="F17" s="87"/>
      <c r="G17" s="87"/>
      <c r="H17" s="87">
        <f t="shared" ref="H17:L17" si="8">AVERAGE(H3:H14)</f>
        <v>1495.2808333333335</v>
      </c>
      <c r="I17" s="87"/>
      <c r="J17" s="87"/>
      <c r="K17" s="87">
        <f t="shared" si="8"/>
        <v>31345.833333333332</v>
      </c>
      <c r="L17" s="87">
        <f t="shared" si="8"/>
        <v>156.72916666666666</v>
      </c>
    </row>
    <row r="18" spans="1:12" ht="20.25" customHeight="1" x14ac:dyDescent="0.4">
      <c r="A18" s="90" t="s">
        <v>151</v>
      </c>
      <c r="B18" s="88">
        <f>B15-(B15*1%)</f>
        <v>106575.315</v>
      </c>
      <c r="C18" s="88"/>
      <c r="D18" s="88"/>
      <c r="E18" s="88">
        <f t="shared" ref="E18" si="9">E15-(E15*1%)</f>
        <v>1288.8975</v>
      </c>
      <c r="F18" s="88"/>
      <c r="G18" s="88"/>
      <c r="H18" s="88">
        <f t="shared" ref="H18:L18" si="10">H15-(H15*1%)</f>
        <v>1480.3280250000003</v>
      </c>
      <c r="I18" s="88"/>
      <c r="J18" s="88"/>
      <c r="K18" s="88">
        <f t="shared" si="10"/>
        <v>31032.375</v>
      </c>
      <c r="L18" s="88">
        <f t="shared" si="10"/>
        <v>155.16187499999998</v>
      </c>
    </row>
    <row r="19" spans="1:12" ht="20.25" customHeight="1" x14ac:dyDescent="0.4">
      <c r="A19" s="90" t="s">
        <v>152</v>
      </c>
      <c r="B19" s="88">
        <v>403</v>
      </c>
    </row>
    <row r="20" spans="1:12" ht="20.25" customHeight="1" x14ac:dyDescent="0.4">
      <c r="B20" s="86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18"/>
  <sheetViews>
    <sheetView tabSelected="1" zoomScale="82" zoomScaleNormal="82" workbookViewId="0">
      <pane xSplit="1" topLeftCell="D1" activePane="topRight" state="frozen"/>
      <selection pane="topRight" activeCell="B6" sqref="B6"/>
    </sheetView>
  </sheetViews>
  <sheetFormatPr defaultColWidth="9.09765625" defaultRowHeight="21" x14ac:dyDescent="0.25"/>
  <cols>
    <col min="1" max="1" width="16" style="38" customWidth="1"/>
    <col min="2" max="2" width="17.09765625" style="38" customWidth="1"/>
    <col min="3" max="3" width="13.19921875" style="38" customWidth="1"/>
    <col min="4" max="4" width="18.09765625" style="38" customWidth="1"/>
    <col min="5" max="5" width="11.8984375" style="38" customWidth="1"/>
    <col min="6" max="6" width="29.09765625" style="38" bestFit="1" customWidth="1"/>
    <col min="7" max="7" width="20.69921875" style="38" bestFit="1" customWidth="1"/>
    <col min="8" max="8" width="29.09765625" style="38" bestFit="1" customWidth="1"/>
    <col min="9" max="9" width="20.69921875" style="38" bestFit="1" customWidth="1"/>
    <col min="10" max="10" width="29.09765625" style="38" bestFit="1" customWidth="1"/>
    <col min="11" max="11" width="20.69921875" style="38" bestFit="1" customWidth="1"/>
    <col min="12" max="29" width="20.69921875" style="38" customWidth="1"/>
    <col min="30" max="30" width="29.09765625" style="38" bestFit="1" customWidth="1"/>
    <col min="31" max="31" width="20.69921875" style="38" bestFit="1" customWidth="1"/>
    <col min="32" max="32" width="32.59765625" style="38" bestFit="1" customWidth="1"/>
    <col min="33" max="33" width="22.59765625" style="38" bestFit="1" customWidth="1"/>
    <col min="34" max="34" width="15.8984375" style="38" bestFit="1" customWidth="1"/>
    <col min="35" max="35" width="22.59765625" style="38" bestFit="1" customWidth="1"/>
    <col min="36" max="36" width="31.09765625" style="38" customWidth="1"/>
    <col min="37" max="16384" width="9.09765625" style="38"/>
  </cols>
  <sheetData>
    <row r="1" spans="1:36" s="36" customFormat="1" x14ac:dyDescent="0.25">
      <c r="A1" s="144" t="s">
        <v>101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6"/>
    </row>
    <row r="2" spans="1:36" s="30" customFormat="1" x14ac:dyDescent="0.25">
      <c r="A2" s="141" t="s">
        <v>102</v>
      </c>
      <c r="B2" s="149" t="s">
        <v>103</v>
      </c>
      <c r="C2" s="149"/>
      <c r="D2" s="149" t="s">
        <v>104</v>
      </c>
      <c r="E2" s="149"/>
      <c r="F2" s="149" t="s">
        <v>105</v>
      </c>
      <c r="G2" s="149"/>
      <c r="H2" s="149" t="s">
        <v>106</v>
      </c>
      <c r="I2" s="149"/>
      <c r="J2" s="149" t="s">
        <v>107</v>
      </c>
      <c r="K2" s="149"/>
      <c r="L2" s="149" t="s">
        <v>108</v>
      </c>
      <c r="M2" s="149"/>
      <c r="N2" s="144" t="s">
        <v>109</v>
      </c>
      <c r="O2" s="146"/>
      <c r="P2" s="144" t="s">
        <v>110</v>
      </c>
      <c r="Q2" s="146"/>
      <c r="R2" s="144" t="s">
        <v>111</v>
      </c>
      <c r="S2" s="146"/>
      <c r="T2" s="144" t="s">
        <v>112</v>
      </c>
      <c r="U2" s="146"/>
      <c r="V2" s="144" t="s">
        <v>113</v>
      </c>
      <c r="W2" s="146"/>
      <c r="X2" s="144" t="s">
        <v>114</v>
      </c>
      <c r="Y2" s="146"/>
      <c r="Z2" s="144" t="s">
        <v>115</v>
      </c>
      <c r="AA2" s="146"/>
      <c r="AB2" s="144" t="s">
        <v>116</v>
      </c>
      <c r="AC2" s="146"/>
      <c r="AD2" s="144" t="s">
        <v>117</v>
      </c>
      <c r="AE2" s="146"/>
      <c r="AF2" s="147" t="s">
        <v>118</v>
      </c>
      <c r="AG2" s="148"/>
      <c r="AH2" s="141" t="s">
        <v>119</v>
      </c>
      <c r="AI2" s="141" t="s">
        <v>120</v>
      </c>
      <c r="AJ2" s="141" t="s">
        <v>10</v>
      </c>
    </row>
    <row r="3" spans="1:36" s="30" customFormat="1" x14ac:dyDescent="0.25">
      <c r="A3" s="142"/>
      <c r="B3" s="37" t="s">
        <v>121</v>
      </c>
      <c r="C3" s="125" t="s">
        <v>122</v>
      </c>
      <c r="D3" s="37" t="s">
        <v>121</v>
      </c>
      <c r="E3" s="37"/>
      <c r="F3" s="37" t="s">
        <v>121</v>
      </c>
      <c r="G3" s="37"/>
      <c r="H3" s="37" t="s">
        <v>121</v>
      </c>
      <c r="I3" s="37"/>
      <c r="J3" s="37" t="s">
        <v>121</v>
      </c>
      <c r="K3" s="37"/>
      <c r="L3" s="37" t="s">
        <v>121</v>
      </c>
      <c r="M3" s="37"/>
      <c r="N3" s="37" t="s">
        <v>121</v>
      </c>
      <c r="O3" s="37"/>
      <c r="P3" s="37" t="s">
        <v>121</v>
      </c>
      <c r="Q3" s="37"/>
      <c r="R3" s="37" t="s">
        <v>121</v>
      </c>
      <c r="S3" s="37"/>
      <c r="T3" s="37" t="s">
        <v>121</v>
      </c>
      <c r="U3" s="37"/>
      <c r="V3" s="37" t="s">
        <v>121</v>
      </c>
      <c r="W3" s="37"/>
      <c r="X3" s="37" t="s">
        <v>121</v>
      </c>
      <c r="Y3" s="37"/>
      <c r="Z3" s="37" t="s">
        <v>121</v>
      </c>
      <c r="AA3" s="37"/>
      <c r="AB3" s="37" t="s">
        <v>121</v>
      </c>
      <c r="AC3" s="37"/>
      <c r="AD3" s="37" t="s">
        <v>121</v>
      </c>
      <c r="AE3" s="37"/>
      <c r="AF3" s="37" t="s">
        <v>121</v>
      </c>
      <c r="AG3" s="37"/>
      <c r="AH3" s="142"/>
      <c r="AI3" s="142"/>
      <c r="AJ3" s="142"/>
    </row>
    <row r="4" spans="1:36" x14ac:dyDescent="0.25">
      <c r="A4" s="143"/>
      <c r="B4" s="79" t="s">
        <v>123</v>
      </c>
      <c r="C4" s="79" t="s">
        <v>124</v>
      </c>
      <c r="D4" s="79" t="s">
        <v>123</v>
      </c>
      <c r="E4" s="79" t="s">
        <v>124</v>
      </c>
      <c r="F4" s="79" t="s">
        <v>123</v>
      </c>
      <c r="G4" s="79" t="s">
        <v>124</v>
      </c>
      <c r="H4" s="79" t="s">
        <v>123</v>
      </c>
      <c r="I4" s="79" t="s">
        <v>124</v>
      </c>
      <c r="J4" s="79" t="s">
        <v>123</v>
      </c>
      <c r="K4" s="79" t="s">
        <v>124</v>
      </c>
      <c r="L4" s="79" t="s">
        <v>123</v>
      </c>
      <c r="M4" s="79" t="s">
        <v>124</v>
      </c>
      <c r="N4" s="79" t="s">
        <v>123</v>
      </c>
      <c r="O4" s="79" t="s">
        <v>124</v>
      </c>
      <c r="P4" s="79" t="s">
        <v>123</v>
      </c>
      <c r="Q4" s="79" t="s">
        <v>124</v>
      </c>
      <c r="R4" s="79" t="s">
        <v>123</v>
      </c>
      <c r="S4" s="79" t="s">
        <v>124</v>
      </c>
      <c r="T4" s="79" t="s">
        <v>123</v>
      </c>
      <c r="U4" s="79" t="s">
        <v>124</v>
      </c>
      <c r="V4" s="79" t="s">
        <v>123</v>
      </c>
      <c r="W4" s="79" t="s">
        <v>124</v>
      </c>
      <c r="X4" s="79" t="s">
        <v>123</v>
      </c>
      <c r="Y4" s="79" t="s">
        <v>124</v>
      </c>
      <c r="Z4" s="79" t="s">
        <v>123</v>
      </c>
      <c r="AA4" s="79" t="s">
        <v>124</v>
      </c>
      <c r="AB4" s="79" t="s">
        <v>123</v>
      </c>
      <c r="AC4" s="79" t="s">
        <v>124</v>
      </c>
      <c r="AD4" s="79" t="s">
        <v>123</v>
      </c>
      <c r="AE4" s="79" t="s">
        <v>124</v>
      </c>
      <c r="AF4" s="79" t="s">
        <v>123</v>
      </c>
      <c r="AG4" s="79" t="s">
        <v>124</v>
      </c>
      <c r="AH4" s="143"/>
      <c r="AI4" s="143"/>
      <c r="AJ4" s="143"/>
    </row>
    <row r="5" spans="1:36" x14ac:dyDescent="0.25">
      <c r="A5" s="80" t="s">
        <v>125</v>
      </c>
      <c r="B5" s="39">
        <v>27395</v>
      </c>
      <c r="C5" s="39"/>
      <c r="D5" s="39">
        <v>1435</v>
      </c>
      <c r="E5" s="39"/>
      <c r="F5" s="39">
        <v>695</v>
      </c>
      <c r="G5" s="39"/>
      <c r="H5" s="39">
        <v>1547</v>
      </c>
      <c r="I5" s="39"/>
      <c r="J5" s="39">
        <v>46450</v>
      </c>
      <c r="K5" s="39"/>
      <c r="L5" s="39"/>
      <c r="M5" s="39"/>
      <c r="N5" s="39">
        <v>6996</v>
      </c>
      <c r="O5" s="39"/>
      <c r="P5" s="39">
        <v>435</v>
      </c>
      <c r="Q5" s="39"/>
      <c r="R5" s="39"/>
      <c r="S5" s="39"/>
      <c r="T5" s="39">
        <v>2563</v>
      </c>
      <c r="U5" s="39"/>
      <c r="V5" s="39"/>
      <c r="W5" s="39"/>
      <c r="X5" s="39">
        <v>18008</v>
      </c>
      <c r="Y5" s="39"/>
      <c r="Z5" s="39">
        <v>8453</v>
      </c>
      <c r="AA5" s="39"/>
      <c r="AB5" s="39"/>
      <c r="AC5" s="39"/>
      <c r="AD5" s="39"/>
      <c r="AE5" s="39"/>
      <c r="AF5" s="39">
        <f>SUM(B5,D5,F5,H5,J5,L5,N5,P5,R5,T5,V5,X5,Z5,AB5,AD5)</f>
        <v>113977</v>
      </c>
      <c r="AG5" s="39"/>
      <c r="AH5" s="40">
        <v>24858</v>
      </c>
      <c r="AI5" s="41" t="s">
        <v>126</v>
      </c>
      <c r="AJ5" s="42" t="s">
        <v>127</v>
      </c>
    </row>
    <row r="6" spans="1:36" x14ac:dyDescent="0.25">
      <c r="A6" s="80" t="s">
        <v>128</v>
      </c>
      <c r="B6" s="39">
        <v>25380</v>
      </c>
      <c r="C6" s="39"/>
      <c r="D6" s="39">
        <v>1527</v>
      </c>
      <c r="E6" s="39"/>
      <c r="F6" s="39">
        <v>655</v>
      </c>
      <c r="G6" s="39"/>
      <c r="H6" s="39">
        <v>1644</v>
      </c>
      <c r="I6" s="39"/>
      <c r="J6" s="39">
        <v>44001</v>
      </c>
      <c r="K6" s="39"/>
      <c r="L6" s="39"/>
      <c r="M6" s="39"/>
      <c r="N6" s="39">
        <v>8720</v>
      </c>
      <c r="O6" s="39"/>
      <c r="P6" s="39">
        <v>414</v>
      </c>
      <c r="Q6" s="39"/>
      <c r="R6" s="39"/>
      <c r="S6" s="39"/>
      <c r="T6" s="39">
        <v>4313</v>
      </c>
      <c r="U6" s="39"/>
      <c r="V6" s="39"/>
      <c r="W6" s="39"/>
      <c r="X6" s="39">
        <v>12440</v>
      </c>
      <c r="Y6" s="39"/>
      <c r="Z6" s="39">
        <v>4323</v>
      </c>
      <c r="AA6" s="39"/>
      <c r="AB6" s="39"/>
      <c r="AC6" s="39"/>
      <c r="AD6" s="39"/>
      <c r="AE6" s="39"/>
      <c r="AF6" s="39">
        <f>SUM(B6,D6,F6,H6,J6,L6,N6,P6,R6,T6,V6,X6,Z6,AB6,AD6)</f>
        <v>103417</v>
      </c>
      <c r="AG6" s="39"/>
      <c r="AH6" s="40">
        <v>24858</v>
      </c>
      <c r="AI6" s="41" t="s">
        <v>126</v>
      </c>
      <c r="AJ6" s="42" t="s">
        <v>127</v>
      </c>
    </row>
    <row r="7" spans="1:36" x14ac:dyDescent="0.25">
      <c r="A7" s="80" t="s">
        <v>129</v>
      </c>
      <c r="B7" s="39">
        <v>28082</v>
      </c>
      <c r="C7" s="39"/>
      <c r="D7" s="39">
        <v>1782</v>
      </c>
      <c r="E7" s="39"/>
      <c r="F7" s="39">
        <v>854</v>
      </c>
      <c r="G7" s="39"/>
      <c r="H7" s="39">
        <v>1536</v>
      </c>
      <c r="I7" s="39"/>
      <c r="J7" s="39">
        <v>45806</v>
      </c>
      <c r="K7" s="39"/>
      <c r="L7" s="39"/>
      <c r="M7" s="39"/>
      <c r="N7" s="39">
        <v>10075</v>
      </c>
      <c r="O7" s="39"/>
      <c r="P7" s="39">
        <v>616</v>
      </c>
      <c r="Q7" s="39"/>
      <c r="R7" s="39"/>
      <c r="S7" s="39"/>
      <c r="T7" s="39">
        <v>5549</v>
      </c>
      <c r="U7" s="39"/>
      <c r="V7" s="39"/>
      <c r="W7" s="39"/>
      <c r="X7" s="39">
        <v>5818</v>
      </c>
      <c r="Y7" s="39"/>
      <c r="Z7" s="39">
        <v>6915</v>
      </c>
      <c r="AA7" s="39"/>
      <c r="AB7" s="39"/>
      <c r="AC7" s="39"/>
      <c r="AD7" s="39"/>
      <c r="AE7" s="39"/>
      <c r="AF7" s="39">
        <f>SUM(B7,D7,F7,H7,J7,L7,N7,P7,R7,T7,V7,X7,Z7,AB7,AD7)</f>
        <v>107033</v>
      </c>
      <c r="AG7" s="39"/>
      <c r="AH7" s="40">
        <v>24858</v>
      </c>
      <c r="AI7" s="41" t="s">
        <v>126</v>
      </c>
      <c r="AJ7" s="42" t="s">
        <v>127</v>
      </c>
    </row>
    <row r="8" spans="1:36" x14ac:dyDescent="0.25">
      <c r="A8" s="80" t="s">
        <v>130</v>
      </c>
      <c r="B8" s="39">
        <v>29983</v>
      </c>
      <c r="C8" s="39"/>
      <c r="D8" s="39">
        <v>1573</v>
      </c>
      <c r="E8" s="39"/>
      <c r="F8" s="39">
        <v>650</v>
      </c>
      <c r="G8" s="39"/>
      <c r="H8" s="39">
        <v>1318</v>
      </c>
      <c r="I8" s="39"/>
      <c r="J8" s="39">
        <v>43936</v>
      </c>
      <c r="K8" s="39"/>
      <c r="L8" s="39"/>
      <c r="M8" s="39"/>
      <c r="N8" s="39">
        <v>6563</v>
      </c>
      <c r="O8" s="39"/>
      <c r="P8" s="39">
        <v>552</v>
      </c>
      <c r="Q8" s="39"/>
      <c r="R8" s="39"/>
      <c r="S8" s="39"/>
      <c r="T8" s="39">
        <v>6267</v>
      </c>
      <c r="U8" s="39"/>
      <c r="V8" s="39"/>
      <c r="W8" s="39"/>
      <c r="X8" s="39">
        <v>4668</v>
      </c>
      <c r="Y8" s="39"/>
      <c r="Z8" s="39">
        <v>1275</v>
      </c>
      <c r="AA8" s="39"/>
      <c r="AB8" s="39"/>
      <c r="AC8" s="39"/>
      <c r="AD8" s="39"/>
      <c r="AE8" s="39"/>
      <c r="AF8" s="39">
        <f>SUM(B8,D8,F8,H8,J8,L8,N8,P8,R8,T8,V8,X8,Z8,AB8,AD8)</f>
        <v>96785</v>
      </c>
      <c r="AG8" s="39"/>
      <c r="AH8" s="40">
        <v>24858</v>
      </c>
      <c r="AI8" s="41" t="s">
        <v>126</v>
      </c>
      <c r="AJ8" s="42" t="s">
        <v>127</v>
      </c>
    </row>
    <row r="9" spans="1:36" x14ac:dyDescent="0.25">
      <c r="A9" s="80" t="s">
        <v>131</v>
      </c>
      <c r="B9" s="39">
        <v>33835</v>
      </c>
      <c r="C9" s="39"/>
      <c r="D9" s="39">
        <v>2258</v>
      </c>
      <c r="E9" s="39"/>
      <c r="F9" s="39">
        <v>650</v>
      </c>
      <c r="G9" s="39"/>
      <c r="H9" s="39">
        <v>1031</v>
      </c>
      <c r="I9" s="39"/>
      <c r="J9" s="39">
        <v>45073</v>
      </c>
      <c r="K9" s="39"/>
      <c r="L9" s="39"/>
      <c r="M9" s="39"/>
      <c r="N9" s="39">
        <v>7209</v>
      </c>
      <c r="O9" s="39"/>
      <c r="P9" s="39">
        <v>574</v>
      </c>
      <c r="Q9" s="39"/>
      <c r="R9" s="39"/>
      <c r="S9" s="39"/>
      <c r="T9" s="39">
        <v>4035</v>
      </c>
      <c r="U9" s="39"/>
      <c r="V9" s="39"/>
      <c r="W9" s="39"/>
      <c r="X9" s="39">
        <v>2308</v>
      </c>
      <c r="Y9" s="39"/>
      <c r="Z9" s="39">
        <v>1221</v>
      </c>
      <c r="AA9" s="39"/>
      <c r="AB9" s="39"/>
      <c r="AC9" s="39"/>
      <c r="AD9" s="39"/>
      <c r="AE9" s="39"/>
      <c r="AF9" s="39">
        <f t="shared" ref="AF9:AF12" si="0">SUM(B9,D9,F9,H9,J9,L9,N9,P9,R9,T9,V9,X9,Z9,AB9,AD9)</f>
        <v>98194</v>
      </c>
      <c r="AG9" s="39"/>
      <c r="AH9" s="40">
        <v>24858</v>
      </c>
      <c r="AI9" s="41" t="s">
        <v>126</v>
      </c>
      <c r="AJ9" s="42" t="s">
        <v>127</v>
      </c>
    </row>
    <row r="10" spans="1:36" x14ac:dyDescent="0.25">
      <c r="A10" s="80" t="s">
        <v>132</v>
      </c>
      <c r="B10" s="39">
        <v>31964</v>
      </c>
      <c r="C10" s="39"/>
      <c r="D10" s="39">
        <v>1778</v>
      </c>
      <c r="E10" s="39"/>
      <c r="F10" s="39">
        <v>766</v>
      </c>
      <c r="G10" s="39"/>
      <c r="H10" s="39">
        <v>1110</v>
      </c>
      <c r="I10" s="39"/>
      <c r="J10" s="39">
        <v>43401</v>
      </c>
      <c r="K10" s="39"/>
      <c r="L10" s="39"/>
      <c r="M10" s="39"/>
      <c r="N10" s="39">
        <v>6579</v>
      </c>
      <c r="O10" s="39"/>
      <c r="P10" s="39">
        <v>402</v>
      </c>
      <c r="Q10" s="39"/>
      <c r="R10" s="39"/>
      <c r="S10" s="39"/>
      <c r="T10" s="39">
        <v>2660</v>
      </c>
      <c r="U10" s="39"/>
      <c r="V10" s="39"/>
      <c r="W10" s="39"/>
      <c r="X10" s="39">
        <v>7906</v>
      </c>
      <c r="Y10" s="39"/>
      <c r="Z10" s="39">
        <v>5000</v>
      </c>
      <c r="AA10" s="39"/>
      <c r="AB10" s="39"/>
      <c r="AC10" s="39"/>
      <c r="AD10" s="39"/>
      <c r="AE10" s="39"/>
      <c r="AF10" s="39">
        <f>SUM(B10,D10,F10,H10,J10,L10,N10,P10,R10,T10,V10,X10,Z10,AB10,AD10)</f>
        <v>101566</v>
      </c>
      <c r="AG10" s="39"/>
      <c r="AH10" s="40">
        <v>24858</v>
      </c>
      <c r="AI10" s="41" t="s">
        <v>126</v>
      </c>
      <c r="AJ10" s="42" t="s">
        <v>127</v>
      </c>
    </row>
    <row r="11" spans="1:36" x14ac:dyDescent="0.25">
      <c r="A11" s="80" t="s">
        <v>133</v>
      </c>
      <c r="B11" s="39">
        <v>24888</v>
      </c>
      <c r="C11" s="39"/>
      <c r="D11" s="39">
        <v>1905</v>
      </c>
      <c r="E11" s="39"/>
      <c r="F11" s="39">
        <v>1276</v>
      </c>
      <c r="G11" s="39"/>
      <c r="H11" s="39">
        <v>1639</v>
      </c>
      <c r="I11" s="39"/>
      <c r="J11" s="39">
        <v>44971</v>
      </c>
      <c r="K11" s="39"/>
      <c r="L11" s="39"/>
      <c r="M11" s="39"/>
      <c r="N11" s="39">
        <v>7935</v>
      </c>
      <c r="O11" s="39"/>
      <c r="P11" s="39">
        <v>438</v>
      </c>
      <c r="Q11" s="39"/>
      <c r="R11" s="39"/>
      <c r="S11" s="39"/>
      <c r="T11" s="39">
        <v>3130</v>
      </c>
      <c r="U11" s="39"/>
      <c r="V11" s="39"/>
      <c r="W11" s="39"/>
      <c r="X11" s="39">
        <v>22779</v>
      </c>
      <c r="Y11" s="39"/>
      <c r="Z11" s="39">
        <v>20474</v>
      </c>
      <c r="AA11" s="39"/>
      <c r="AB11" s="39"/>
      <c r="AC11" s="39"/>
      <c r="AD11" s="39"/>
      <c r="AE11" s="39"/>
      <c r="AF11" s="39">
        <f t="shared" si="0"/>
        <v>129435</v>
      </c>
      <c r="AG11" s="39"/>
      <c r="AH11" s="40">
        <v>24858</v>
      </c>
      <c r="AI11" s="41" t="s">
        <v>126</v>
      </c>
      <c r="AJ11" s="42" t="s">
        <v>127</v>
      </c>
    </row>
    <row r="12" spans="1:36" x14ac:dyDescent="0.25">
      <c r="A12" s="80" t="s">
        <v>134</v>
      </c>
      <c r="B12" s="39">
        <v>35420</v>
      </c>
      <c r="C12" s="39"/>
      <c r="D12" s="39">
        <v>1928</v>
      </c>
      <c r="E12" s="39"/>
      <c r="F12" s="39">
        <v>887</v>
      </c>
      <c r="G12" s="39"/>
      <c r="H12" s="39">
        <v>1780</v>
      </c>
      <c r="I12" s="39"/>
      <c r="J12" s="39">
        <v>43350</v>
      </c>
      <c r="K12" s="39"/>
      <c r="L12" s="39"/>
      <c r="M12" s="39"/>
      <c r="N12" s="39">
        <v>13903</v>
      </c>
      <c r="O12" s="39"/>
      <c r="P12" s="39">
        <v>541</v>
      </c>
      <c r="Q12" s="39"/>
      <c r="R12" s="39"/>
      <c r="S12" s="39"/>
      <c r="T12" s="39">
        <v>6711</v>
      </c>
      <c r="U12" s="39"/>
      <c r="V12" s="39"/>
      <c r="W12" s="39"/>
      <c r="X12" s="39">
        <v>20115</v>
      </c>
      <c r="Y12" s="39"/>
      <c r="Z12" s="39">
        <v>12351</v>
      </c>
      <c r="AA12" s="39"/>
      <c r="AB12" s="39"/>
      <c r="AC12" s="39"/>
      <c r="AD12" s="39"/>
      <c r="AE12" s="39"/>
      <c r="AF12" s="39">
        <f t="shared" si="0"/>
        <v>136986</v>
      </c>
      <c r="AG12" s="39"/>
      <c r="AH12" s="40">
        <v>24858</v>
      </c>
      <c r="AI12" s="41" t="s">
        <v>126</v>
      </c>
      <c r="AJ12" s="42" t="s">
        <v>127</v>
      </c>
    </row>
    <row r="13" spans="1:36" x14ac:dyDescent="0.25">
      <c r="A13" s="80" t="s">
        <v>135</v>
      </c>
      <c r="B13" s="39">
        <v>25597</v>
      </c>
      <c r="C13" s="39"/>
      <c r="D13" s="39">
        <v>1692</v>
      </c>
      <c r="E13" s="39"/>
      <c r="F13" s="39">
        <v>813</v>
      </c>
      <c r="G13" s="39"/>
      <c r="H13" s="39">
        <v>1708</v>
      </c>
      <c r="I13" s="39"/>
      <c r="J13" s="39">
        <v>43390</v>
      </c>
      <c r="K13" s="39"/>
      <c r="L13" s="39"/>
      <c r="M13" s="39"/>
      <c r="N13" s="39">
        <v>14091</v>
      </c>
      <c r="O13" s="39"/>
      <c r="P13" s="39">
        <v>460</v>
      </c>
      <c r="Q13" s="39"/>
      <c r="R13" s="39"/>
      <c r="S13" s="39"/>
      <c r="T13" s="39">
        <v>4252</v>
      </c>
      <c r="U13" s="39"/>
      <c r="V13" s="39"/>
      <c r="W13" s="39"/>
      <c r="X13" s="39">
        <v>16316</v>
      </c>
      <c r="Y13" s="39"/>
      <c r="Z13" s="39">
        <v>14218</v>
      </c>
      <c r="AA13" s="39"/>
      <c r="AB13" s="39"/>
      <c r="AC13" s="39"/>
      <c r="AD13" s="39"/>
      <c r="AE13" s="39"/>
      <c r="AF13" s="39">
        <f>SUM(B13,D13,F13,H13,J13,L13,N13,P13,R13,T13,V13,X13,Z13,AB13,AD13)</f>
        <v>122537</v>
      </c>
      <c r="AG13" s="39"/>
      <c r="AH13" s="40">
        <v>24858</v>
      </c>
      <c r="AI13" s="41" t="s">
        <v>126</v>
      </c>
      <c r="AJ13" s="42" t="s">
        <v>127</v>
      </c>
    </row>
    <row r="14" spans="1:36" x14ac:dyDescent="0.25">
      <c r="A14" s="80" t="s">
        <v>136</v>
      </c>
      <c r="B14" s="39">
        <v>25183</v>
      </c>
      <c r="C14" s="39"/>
      <c r="D14" s="39">
        <v>1644</v>
      </c>
      <c r="E14" s="39"/>
      <c r="F14" s="39">
        <v>958</v>
      </c>
      <c r="G14" s="39"/>
      <c r="H14" s="39">
        <v>907</v>
      </c>
      <c r="I14" s="39"/>
      <c r="J14" s="39">
        <v>44985</v>
      </c>
      <c r="K14" s="39"/>
      <c r="L14" s="39"/>
      <c r="M14" s="39"/>
      <c r="N14" s="39">
        <v>8083</v>
      </c>
      <c r="O14" s="39"/>
      <c r="P14" s="39">
        <v>436</v>
      </c>
      <c r="Q14" s="39"/>
      <c r="R14" s="39"/>
      <c r="S14" s="39"/>
      <c r="T14" s="39">
        <v>2228</v>
      </c>
      <c r="U14" s="39"/>
      <c r="V14" s="39"/>
      <c r="W14" s="39"/>
      <c r="X14" s="39">
        <v>8460</v>
      </c>
      <c r="Y14" s="39"/>
      <c r="Z14" s="39">
        <v>10421</v>
      </c>
      <c r="AA14" s="39"/>
      <c r="AB14" s="39"/>
      <c r="AC14" s="39"/>
      <c r="AD14" s="39"/>
      <c r="AE14" s="39"/>
      <c r="AF14" s="39">
        <f>SUM(B14,D14,F14,H14,J14,L14,N14,P14,R14,T14,V14,X14,Z14,AB14,AD14)</f>
        <v>103305</v>
      </c>
      <c r="AG14" s="39"/>
      <c r="AH14" s="40">
        <v>24858</v>
      </c>
      <c r="AI14" s="41" t="s">
        <v>126</v>
      </c>
      <c r="AJ14" s="42" t="s">
        <v>127</v>
      </c>
    </row>
    <row r="15" spans="1:36" x14ac:dyDescent="0.25">
      <c r="A15" s="80" t="s">
        <v>137</v>
      </c>
      <c r="B15" s="39">
        <v>24004</v>
      </c>
      <c r="C15" s="39"/>
      <c r="D15" s="39">
        <v>1297</v>
      </c>
      <c r="E15" s="39"/>
      <c r="F15" s="39">
        <v>768</v>
      </c>
      <c r="G15" s="39"/>
      <c r="H15" s="39">
        <v>497</v>
      </c>
      <c r="I15" s="39"/>
      <c r="J15" s="39">
        <v>40920</v>
      </c>
      <c r="K15" s="39"/>
      <c r="L15" s="39"/>
      <c r="M15" s="39"/>
      <c r="N15" s="39">
        <v>5708</v>
      </c>
      <c r="O15" s="39"/>
      <c r="P15" s="39">
        <v>325</v>
      </c>
      <c r="Q15" s="39"/>
      <c r="R15" s="39"/>
      <c r="S15" s="39"/>
      <c r="T15" s="39">
        <v>2109</v>
      </c>
      <c r="U15" s="39"/>
      <c r="V15" s="39"/>
      <c r="W15" s="39"/>
      <c r="X15" s="39">
        <v>7079</v>
      </c>
      <c r="Y15" s="39"/>
      <c r="Z15" s="39">
        <v>5786</v>
      </c>
      <c r="AA15" s="39"/>
      <c r="AB15" s="39"/>
      <c r="AC15" s="39"/>
      <c r="AD15" s="39"/>
      <c r="AE15" s="39"/>
      <c r="AF15" s="39">
        <f>SUM(B15,D15,F15,H15,J15,L15,N15,P15,R15,T15,V15,X15,Z15,AB15,AD15)</f>
        <v>88493</v>
      </c>
      <c r="AG15" s="39"/>
      <c r="AH15" s="40">
        <v>24858</v>
      </c>
      <c r="AI15" s="41" t="s">
        <v>126</v>
      </c>
      <c r="AJ15" s="42" t="s">
        <v>127</v>
      </c>
    </row>
    <row r="16" spans="1:36" x14ac:dyDescent="0.25">
      <c r="A16" s="80" t="s">
        <v>138</v>
      </c>
      <c r="B16" s="39">
        <v>18515</v>
      </c>
      <c r="C16" s="39"/>
      <c r="D16" s="39">
        <v>1012</v>
      </c>
      <c r="E16" s="39"/>
      <c r="F16" s="39">
        <v>742</v>
      </c>
      <c r="G16" s="39"/>
      <c r="H16" s="39">
        <v>604</v>
      </c>
      <c r="I16" s="39"/>
      <c r="J16" s="39">
        <v>40944</v>
      </c>
      <c r="K16" s="39"/>
      <c r="L16" s="39"/>
      <c r="M16" s="39"/>
      <c r="N16" s="39">
        <v>5614</v>
      </c>
      <c r="O16" s="39"/>
      <c r="P16" s="39">
        <v>251</v>
      </c>
      <c r="Q16" s="39"/>
      <c r="R16" s="39"/>
      <c r="S16" s="39"/>
      <c r="T16" s="39">
        <v>1662</v>
      </c>
      <c r="U16" s="39"/>
      <c r="V16" s="39"/>
      <c r="W16" s="39"/>
      <c r="X16" s="39">
        <v>10129</v>
      </c>
      <c r="Y16" s="39"/>
      <c r="Z16" s="39">
        <v>10621</v>
      </c>
      <c r="AA16" s="39"/>
      <c r="AB16" s="39"/>
      <c r="AC16" s="39"/>
      <c r="AD16" s="39"/>
      <c r="AE16" s="39"/>
      <c r="AF16" s="39">
        <f>SUM(B16,D16,F16,H16,J16,L16,N16,P16,R16,T16,V16,X16,Z16,AB16,AD16)</f>
        <v>90094</v>
      </c>
      <c r="AG16" s="39"/>
      <c r="AH16" s="40">
        <v>24858</v>
      </c>
      <c r="AI16" s="41" t="s">
        <v>126</v>
      </c>
      <c r="AJ16" s="42" t="s">
        <v>127</v>
      </c>
    </row>
    <row r="17" spans="1:36" x14ac:dyDescent="0.25">
      <c r="A17" s="95" t="s">
        <v>118</v>
      </c>
      <c r="B17" s="96">
        <f>SUM(B5:B16)</f>
        <v>330246</v>
      </c>
      <c r="C17" s="96">
        <f>B17*5</f>
        <v>1651230</v>
      </c>
      <c r="D17" s="96">
        <f t="shared" ref="D17" si="1">SUM(D5:D16)</f>
        <v>19831</v>
      </c>
      <c r="E17" s="96"/>
      <c r="F17" s="96">
        <f t="shared" ref="F17" si="2">SUM(F5:F16)</f>
        <v>9714</v>
      </c>
      <c r="G17" s="96"/>
      <c r="H17" s="96">
        <f t="shared" ref="H17" si="3">SUM(H5:H16)</f>
        <v>15321</v>
      </c>
      <c r="I17" s="96"/>
      <c r="J17" s="96">
        <f t="shared" ref="J17" si="4">SUM(J5:J16)</f>
        <v>527227</v>
      </c>
      <c r="K17" s="96"/>
      <c r="L17" s="96">
        <f t="shared" ref="L17" si="5">SUM(L5:L16)</f>
        <v>0</v>
      </c>
      <c r="M17" s="96"/>
      <c r="N17" s="96">
        <f t="shared" ref="N17" si="6">SUM(N5:N16)</f>
        <v>101476</v>
      </c>
      <c r="O17" s="96"/>
      <c r="P17" s="96">
        <f t="shared" ref="P17" si="7">SUM(P5:P16)</f>
        <v>5444</v>
      </c>
      <c r="Q17" s="96"/>
      <c r="R17" s="96">
        <f t="shared" ref="R17" si="8">SUM(R5:R16)</f>
        <v>0</v>
      </c>
      <c r="S17" s="96"/>
      <c r="T17" s="96">
        <f t="shared" ref="T17" si="9">SUM(T5:T16)</f>
        <v>45479</v>
      </c>
      <c r="U17" s="96"/>
      <c r="V17" s="96">
        <f t="shared" ref="V17" si="10">SUM(V5:V16)</f>
        <v>0</v>
      </c>
      <c r="W17" s="96"/>
      <c r="X17" s="96">
        <f t="shared" ref="X17" si="11">SUM(X5:X16)</f>
        <v>136026</v>
      </c>
      <c r="Y17" s="96"/>
      <c r="Z17" s="96">
        <f t="shared" ref="Z17" si="12">SUM(Z5:Z16)</f>
        <v>101058</v>
      </c>
      <c r="AA17" s="96"/>
      <c r="AB17" s="96">
        <f t="shared" ref="AB17" si="13">SUM(AB5:AB16)</f>
        <v>0</v>
      </c>
      <c r="AC17" s="96"/>
      <c r="AD17" s="96">
        <f t="shared" ref="AD17" si="14">SUM(AD5:AD16)</f>
        <v>0</v>
      </c>
      <c r="AE17" s="96"/>
      <c r="AF17" s="96">
        <f>SUM(AF5:AF16)</f>
        <v>1291822</v>
      </c>
      <c r="AG17" s="91"/>
      <c r="AH17" s="92"/>
      <c r="AI17" s="93"/>
      <c r="AJ17" s="94"/>
    </row>
    <row r="18" spans="1:36" s="36" customFormat="1" x14ac:dyDescent="0.25">
      <c r="A18" s="97" t="s">
        <v>139</v>
      </c>
      <c r="B18" s="98">
        <f>AVERAGE(B5:B16)</f>
        <v>27520.5</v>
      </c>
      <c r="C18" s="97"/>
      <c r="D18" s="98">
        <f>AVERAGE(D5:D16)</f>
        <v>1652.5833333333333</v>
      </c>
      <c r="E18" s="97"/>
      <c r="F18" s="98">
        <f>AVERAGE(F5:F16)</f>
        <v>809.5</v>
      </c>
      <c r="G18" s="97"/>
      <c r="H18" s="98">
        <f>AVERAGE(H5:H16)</f>
        <v>1276.75</v>
      </c>
      <c r="I18" s="97"/>
      <c r="J18" s="98">
        <f>AVERAGE(J5:J16)</f>
        <v>43935.583333333336</v>
      </c>
      <c r="K18" s="97"/>
      <c r="L18" s="97"/>
      <c r="M18" s="97"/>
      <c r="N18" s="98">
        <f>AVERAGE(N5:N16)</f>
        <v>8456.3333333333339</v>
      </c>
      <c r="O18" s="97"/>
      <c r="P18" s="98">
        <f>AVERAGE(P5:P16)</f>
        <v>453.66666666666669</v>
      </c>
      <c r="Q18" s="97"/>
      <c r="R18" s="97"/>
      <c r="S18" s="97"/>
      <c r="T18" s="98">
        <f>AVERAGE(T5:T16)</f>
        <v>3789.9166666666665</v>
      </c>
      <c r="U18" s="97"/>
      <c r="V18" s="97"/>
      <c r="W18" s="97"/>
      <c r="X18" s="98">
        <f>AVERAGE(X5:X16)</f>
        <v>11335.5</v>
      </c>
      <c r="Y18" s="97"/>
      <c r="Z18" s="98">
        <f>AVERAGE(Z5:Z16)</f>
        <v>8421.5</v>
      </c>
      <c r="AA18" s="97"/>
      <c r="AB18" s="97"/>
      <c r="AC18" s="97"/>
      <c r="AD18" s="98"/>
      <c r="AE18" s="97"/>
      <c r="AF18" s="98">
        <f>AVERAGE(AF5:AF16)</f>
        <v>107651.83333333333</v>
      </c>
      <c r="AG18" s="43"/>
      <c r="AH18" s="43"/>
      <c r="AI18" s="43"/>
      <c r="AJ18" s="43"/>
    </row>
  </sheetData>
  <mergeCells count="21">
    <mergeCell ref="T2:U2"/>
    <mergeCell ref="V2:W2"/>
    <mergeCell ref="X2:Y2"/>
    <mergeCell ref="Z2:AA2"/>
    <mergeCell ref="AB2:AC2"/>
    <mergeCell ref="AI2:AI4"/>
    <mergeCell ref="AJ2:AJ4"/>
    <mergeCell ref="A1:AJ1"/>
    <mergeCell ref="AF2:AG2"/>
    <mergeCell ref="B2:C2"/>
    <mergeCell ref="D2:E2"/>
    <mergeCell ref="F2:G2"/>
    <mergeCell ref="H2:I2"/>
    <mergeCell ref="J2:K2"/>
    <mergeCell ref="AD2:AE2"/>
    <mergeCell ref="A2:A4"/>
    <mergeCell ref="AH2:AH4"/>
    <mergeCell ref="L2:M2"/>
    <mergeCell ref="N2:O2"/>
    <mergeCell ref="P2:Q2"/>
    <mergeCell ref="R2:S2"/>
  </mergeCells>
  <phoneticPr fontId="1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19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F16" sqref="AF16"/>
    </sheetView>
  </sheetViews>
  <sheetFormatPr defaultColWidth="9.09765625" defaultRowHeight="21" x14ac:dyDescent="0.25"/>
  <cols>
    <col min="1" max="1" width="11.09765625" style="38" bestFit="1" customWidth="1"/>
    <col min="2" max="2" width="20.8984375" style="50" bestFit="1" customWidth="1"/>
    <col min="3" max="3" width="18.09765625" style="50" customWidth="1"/>
    <col min="4" max="4" width="20.8984375" style="50" bestFit="1" customWidth="1"/>
    <col min="5" max="5" width="18.09765625" style="50" bestFit="1" customWidth="1"/>
    <col min="6" max="6" width="20.8984375" style="50" bestFit="1" customWidth="1"/>
    <col min="7" max="7" width="18.09765625" style="50" bestFit="1" customWidth="1"/>
    <col min="8" max="8" width="20.8984375" style="50" bestFit="1" customWidth="1"/>
    <col min="9" max="9" width="18.09765625" style="50" bestFit="1" customWidth="1"/>
    <col min="10" max="10" width="20.8984375" style="50" bestFit="1" customWidth="1"/>
    <col min="11" max="11" width="18.09765625" style="50" bestFit="1" customWidth="1"/>
    <col min="12" max="12" width="20.8984375" style="50" bestFit="1" customWidth="1"/>
    <col min="13" max="13" width="18.09765625" style="50" bestFit="1" customWidth="1"/>
    <col min="14" max="31" width="18.09765625" style="50" customWidth="1"/>
    <col min="32" max="32" width="21" style="50" bestFit="1" customWidth="1"/>
    <col min="33" max="33" width="18.59765625" style="50" bestFit="1" customWidth="1"/>
    <col min="34" max="34" width="16" style="38" bestFit="1" customWidth="1"/>
    <col min="35" max="35" width="12.8984375" style="38" bestFit="1" customWidth="1"/>
    <col min="36" max="36" width="32.09765625" style="38" bestFit="1" customWidth="1"/>
    <col min="37" max="16384" width="9.09765625" style="38"/>
  </cols>
  <sheetData>
    <row r="1" spans="1:36" s="36" customFormat="1" x14ac:dyDescent="0.25">
      <c r="A1" s="150" t="s">
        <v>153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2"/>
    </row>
    <row r="2" spans="1:36" s="30" customFormat="1" x14ac:dyDescent="0.25">
      <c r="A2" s="141" t="s">
        <v>102</v>
      </c>
      <c r="B2" s="155" t="s">
        <v>103</v>
      </c>
      <c r="C2" s="155"/>
      <c r="D2" s="155" t="s">
        <v>104</v>
      </c>
      <c r="E2" s="155"/>
      <c r="F2" s="155" t="s">
        <v>105</v>
      </c>
      <c r="G2" s="155"/>
      <c r="H2" s="155" t="s">
        <v>106</v>
      </c>
      <c r="I2" s="155"/>
      <c r="J2" s="155" t="s">
        <v>107</v>
      </c>
      <c r="K2" s="155"/>
      <c r="L2" s="155" t="s">
        <v>108</v>
      </c>
      <c r="M2" s="155"/>
      <c r="N2" s="150" t="s">
        <v>109</v>
      </c>
      <c r="O2" s="152"/>
      <c r="P2" s="150" t="s">
        <v>110</v>
      </c>
      <c r="Q2" s="152"/>
      <c r="R2" s="150" t="s">
        <v>111</v>
      </c>
      <c r="S2" s="152"/>
      <c r="T2" s="150" t="s">
        <v>112</v>
      </c>
      <c r="U2" s="152"/>
      <c r="V2" s="150" t="s">
        <v>113</v>
      </c>
      <c r="W2" s="152"/>
      <c r="X2" s="150" t="s">
        <v>114</v>
      </c>
      <c r="Y2" s="152"/>
      <c r="Z2" s="150" t="s">
        <v>115</v>
      </c>
      <c r="AA2" s="152"/>
      <c r="AB2" s="150" t="s">
        <v>116</v>
      </c>
      <c r="AC2" s="152"/>
      <c r="AD2" s="150" t="s">
        <v>117</v>
      </c>
      <c r="AE2" s="152"/>
      <c r="AF2" s="153" t="s">
        <v>118</v>
      </c>
      <c r="AG2" s="154"/>
      <c r="AH2" s="141" t="s">
        <v>119</v>
      </c>
      <c r="AI2" s="141" t="s">
        <v>120</v>
      </c>
      <c r="AJ2" s="141" t="s">
        <v>10</v>
      </c>
    </row>
    <row r="3" spans="1:36" s="30" customFormat="1" x14ac:dyDescent="0.25">
      <c r="A3" s="142"/>
      <c r="B3" s="44" t="s">
        <v>121</v>
      </c>
      <c r="C3" s="44"/>
      <c r="D3" s="44" t="s">
        <v>121</v>
      </c>
      <c r="E3" s="44"/>
      <c r="F3" s="44" t="s">
        <v>121</v>
      </c>
      <c r="G3" s="44"/>
      <c r="H3" s="44" t="s">
        <v>121</v>
      </c>
      <c r="I3" s="44"/>
      <c r="J3" s="44" t="s">
        <v>121</v>
      </c>
      <c r="K3" s="44"/>
      <c r="L3" s="44" t="s">
        <v>121</v>
      </c>
      <c r="M3" s="44"/>
      <c r="N3" s="44" t="s">
        <v>121</v>
      </c>
      <c r="O3" s="44"/>
      <c r="P3" s="44" t="s">
        <v>121</v>
      </c>
      <c r="Q3" s="44"/>
      <c r="R3" s="44" t="s">
        <v>121</v>
      </c>
      <c r="S3" s="44"/>
      <c r="T3" s="44" t="s">
        <v>121</v>
      </c>
      <c r="U3" s="44"/>
      <c r="V3" s="44" t="s">
        <v>121</v>
      </c>
      <c r="W3" s="44"/>
      <c r="X3" s="44" t="s">
        <v>121</v>
      </c>
      <c r="Y3" s="44"/>
      <c r="Z3" s="44" t="s">
        <v>121</v>
      </c>
      <c r="AA3" s="44"/>
      <c r="AB3" s="44" t="s">
        <v>121</v>
      </c>
      <c r="AC3" s="44"/>
      <c r="AD3" s="44" t="s">
        <v>121</v>
      </c>
      <c r="AE3" s="44"/>
      <c r="AF3" s="44" t="s">
        <v>121</v>
      </c>
      <c r="AG3" s="44"/>
      <c r="AH3" s="142"/>
      <c r="AI3" s="142"/>
      <c r="AJ3" s="142"/>
    </row>
    <row r="4" spans="1:36" x14ac:dyDescent="0.25">
      <c r="A4" s="143"/>
      <c r="B4" s="45" t="s">
        <v>154</v>
      </c>
      <c r="C4" s="45" t="s">
        <v>155</v>
      </c>
      <c r="D4" s="45" t="s">
        <v>154</v>
      </c>
      <c r="E4" s="45" t="s">
        <v>155</v>
      </c>
      <c r="F4" s="45" t="s">
        <v>154</v>
      </c>
      <c r="G4" s="45" t="s">
        <v>155</v>
      </c>
      <c r="H4" s="45" t="s">
        <v>154</v>
      </c>
      <c r="I4" s="45" t="s">
        <v>155</v>
      </c>
      <c r="J4" s="45" t="s">
        <v>154</v>
      </c>
      <c r="K4" s="45" t="s">
        <v>155</v>
      </c>
      <c r="L4" s="45" t="s">
        <v>154</v>
      </c>
      <c r="M4" s="45" t="s">
        <v>155</v>
      </c>
      <c r="N4" s="45" t="s">
        <v>154</v>
      </c>
      <c r="O4" s="45" t="s">
        <v>155</v>
      </c>
      <c r="P4" s="45" t="s">
        <v>154</v>
      </c>
      <c r="Q4" s="45" t="s">
        <v>155</v>
      </c>
      <c r="R4" s="45" t="s">
        <v>154</v>
      </c>
      <c r="S4" s="45" t="s">
        <v>155</v>
      </c>
      <c r="T4" s="45" t="s">
        <v>154</v>
      </c>
      <c r="U4" s="45" t="s">
        <v>155</v>
      </c>
      <c r="V4" s="45" t="s">
        <v>154</v>
      </c>
      <c r="W4" s="45" t="s">
        <v>155</v>
      </c>
      <c r="X4" s="45" t="s">
        <v>154</v>
      </c>
      <c r="Y4" s="45" t="s">
        <v>155</v>
      </c>
      <c r="Z4" s="45" t="s">
        <v>154</v>
      </c>
      <c r="AA4" s="45" t="s">
        <v>155</v>
      </c>
      <c r="AB4" s="45" t="s">
        <v>154</v>
      </c>
      <c r="AC4" s="45" t="s">
        <v>155</v>
      </c>
      <c r="AD4" s="45" t="s">
        <v>154</v>
      </c>
      <c r="AE4" s="45" t="s">
        <v>155</v>
      </c>
      <c r="AF4" s="45" t="s">
        <v>154</v>
      </c>
      <c r="AG4" s="45" t="s">
        <v>155</v>
      </c>
      <c r="AH4" s="143"/>
      <c r="AI4" s="143"/>
      <c r="AJ4" s="143"/>
    </row>
    <row r="5" spans="1:36" x14ac:dyDescent="0.25">
      <c r="A5" s="46" t="s">
        <v>125</v>
      </c>
      <c r="B5" s="82">
        <v>22</v>
      </c>
      <c r="C5" s="82"/>
      <c r="D5" s="82">
        <v>61</v>
      </c>
      <c r="E5" s="82"/>
      <c r="F5" s="82">
        <v>0</v>
      </c>
      <c r="G5" s="82"/>
      <c r="H5" s="82">
        <v>21</v>
      </c>
      <c r="I5" s="82"/>
      <c r="J5" s="82">
        <v>112</v>
      </c>
      <c r="K5" s="82"/>
      <c r="L5" s="82">
        <v>12</v>
      </c>
      <c r="M5" s="82"/>
      <c r="N5" s="82">
        <v>56</v>
      </c>
      <c r="O5" s="82"/>
      <c r="P5" s="82">
        <v>29</v>
      </c>
      <c r="Q5" s="82"/>
      <c r="R5" s="82">
        <v>0</v>
      </c>
      <c r="S5" s="82"/>
      <c r="T5" s="82">
        <v>6</v>
      </c>
      <c r="U5" s="82"/>
      <c r="V5" s="82">
        <v>56</v>
      </c>
      <c r="W5" s="82"/>
      <c r="X5" s="82">
        <v>386</v>
      </c>
      <c r="Y5" s="82"/>
      <c r="Z5" s="82">
        <v>0</v>
      </c>
      <c r="AA5" s="82"/>
      <c r="AB5" s="82">
        <v>0</v>
      </c>
      <c r="AC5" s="82"/>
      <c r="AD5" s="82">
        <v>0</v>
      </c>
      <c r="AE5" s="82"/>
      <c r="AF5" s="83">
        <f>SUM(B5,D5,F5,H5,J5,L5,N5,P5,R5,T5,V5,X5,Z5,AB5,AD5)</f>
        <v>761</v>
      </c>
      <c r="AG5" s="47"/>
      <c r="AH5" s="48"/>
      <c r="AI5" s="48"/>
      <c r="AJ5" s="48"/>
    </row>
    <row r="6" spans="1:36" x14ac:dyDescent="0.25">
      <c r="A6" s="46" t="s">
        <v>128</v>
      </c>
      <c r="B6" s="82">
        <v>80</v>
      </c>
      <c r="C6" s="82"/>
      <c r="D6" s="82">
        <v>100</v>
      </c>
      <c r="E6" s="82"/>
      <c r="F6" s="82">
        <v>0</v>
      </c>
      <c r="G6" s="82"/>
      <c r="H6" s="82">
        <v>22</v>
      </c>
      <c r="I6" s="82"/>
      <c r="J6" s="82">
        <v>96</v>
      </c>
      <c r="K6" s="82"/>
      <c r="L6" s="82">
        <v>11</v>
      </c>
      <c r="M6" s="82"/>
      <c r="N6" s="82">
        <v>370</v>
      </c>
      <c r="O6" s="82"/>
      <c r="P6" s="82">
        <v>44</v>
      </c>
      <c r="Q6" s="82"/>
      <c r="R6" s="82">
        <v>0</v>
      </c>
      <c r="S6" s="82"/>
      <c r="T6" s="82">
        <v>6</v>
      </c>
      <c r="U6" s="82"/>
      <c r="V6" s="82">
        <v>143</v>
      </c>
      <c r="W6" s="82"/>
      <c r="X6" s="82">
        <v>476</v>
      </c>
      <c r="Y6" s="82"/>
      <c r="Z6" s="82">
        <v>0</v>
      </c>
      <c r="AA6" s="82"/>
      <c r="AB6" s="82">
        <v>0</v>
      </c>
      <c r="AC6" s="82"/>
      <c r="AD6" s="82">
        <v>0</v>
      </c>
      <c r="AE6" s="82"/>
      <c r="AF6" s="83">
        <f t="shared" ref="AF6:AF16" si="0">SUM(B6,D6,F6,H6,J6,L6,N6,P6,R6,T6,V6,X6,Z6,AB6,AD6)</f>
        <v>1348</v>
      </c>
      <c r="AG6" s="47"/>
      <c r="AH6" s="48"/>
      <c r="AI6" s="48"/>
      <c r="AJ6" s="48"/>
    </row>
    <row r="7" spans="1:36" x14ac:dyDescent="0.25">
      <c r="A7" s="46" t="s">
        <v>129</v>
      </c>
      <c r="B7" s="82">
        <v>169</v>
      </c>
      <c r="C7" s="82"/>
      <c r="D7" s="82">
        <v>137</v>
      </c>
      <c r="E7" s="82"/>
      <c r="F7" s="82">
        <v>0</v>
      </c>
      <c r="G7" s="82"/>
      <c r="H7" s="82">
        <v>24</v>
      </c>
      <c r="I7" s="82"/>
      <c r="J7" s="82">
        <v>365</v>
      </c>
      <c r="K7" s="82"/>
      <c r="L7" s="82">
        <v>11</v>
      </c>
      <c r="M7" s="82"/>
      <c r="N7" s="82">
        <v>699</v>
      </c>
      <c r="O7" s="82"/>
      <c r="P7" s="82">
        <v>32</v>
      </c>
      <c r="Q7" s="82"/>
      <c r="R7" s="82">
        <v>0</v>
      </c>
      <c r="S7" s="82"/>
      <c r="T7" s="82">
        <v>5</v>
      </c>
      <c r="U7" s="82"/>
      <c r="V7" s="82">
        <v>58</v>
      </c>
      <c r="W7" s="82"/>
      <c r="X7" s="82">
        <v>988</v>
      </c>
      <c r="Y7" s="82"/>
      <c r="Z7" s="82">
        <v>0</v>
      </c>
      <c r="AA7" s="82"/>
      <c r="AB7" s="82">
        <v>0</v>
      </c>
      <c r="AC7" s="82"/>
      <c r="AD7" s="82">
        <v>0</v>
      </c>
      <c r="AE7" s="82"/>
      <c r="AF7" s="83">
        <f t="shared" si="0"/>
        <v>2488</v>
      </c>
      <c r="AG7" s="47"/>
      <c r="AH7" s="48"/>
      <c r="AI7" s="48"/>
      <c r="AJ7" s="48"/>
    </row>
    <row r="8" spans="1:36" x14ac:dyDescent="0.25">
      <c r="A8" s="46" t="s">
        <v>130</v>
      </c>
      <c r="B8" s="82">
        <v>351</v>
      </c>
      <c r="C8" s="82"/>
      <c r="D8" s="82">
        <v>164</v>
      </c>
      <c r="E8" s="82"/>
      <c r="F8" s="82">
        <v>0</v>
      </c>
      <c r="G8" s="82"/>
      <c r="H8" s="82">
        <v>52</v>
      </c>
      <c r="I8" s="82"/>
      <c r="J8" s="82">
        <v>156</v>
      </c>
      <c r="K8" s="82"/>
      <c r="L8" s="82">
        <v>16</v>
      </c>
      <c r="M8" s="82"/>
      <c r="N8" s="82">
        <v>698</v>
      </c>
      <c r="O8" s="82"/>
      <c r="P8" s="82">
        <v>30</v>
      </c>
      <c r="Q8" s="82"/>
      <c r="R8" s="82">
        <v>0</v>
      </c>
      <c r="S8" s="82"/>
      <c r="T8" s="82">
        <v>11</v>
      </c>
      <c r="U8" s="82"/>
      <c r="V8" s="82">
        <v>1</v>
      </c>
      <c r="W8" s="82"/>
      <c r="X8" s="82">
        <v>820</v>
      </c>
      <c r="Y8" s="82"/>
      <c r="Z8" s="82">
        <v>0</v>
      </c>
      <c r="AA8" s="82"/>
      <c r="AB8" s="82">
        <v>0</v>
      </c>
      <c r="AC8" s="82"/>
      <c r="AD8" s="82">
        <v>0</v>
      </c>
      <c r="AE8" s="82"/>
      <c r="AF8" s="83">
        <f t="shared" si="0"/>
        <v>2299</v>
      </c>
      <c r="AG8" s="47"/>
      <c r="AH8" s="48"/>
      <c r="AI8" s="48"/>
      <c r="AJ8" s="48"/>
    </row>
    <row r="9" spans="1:36" x14ac:dyDescent="0.25">
      <c r="A9" s="46" t="s">
        <v>131</v>
      </c>
      <c r="B9" s="82">
        <v>245</v>
      </c>
      <c r="C9" s="82"/>
      <c r="D9" s="82">
        <v>117</v>
      </c>
      <c r="E9" s="82"/>
      <c r="F9" s="82">
        <v>0</v>
      </c>
      <c r="G9" s="82"/>
      <c r="H9" s="82">
        <v>45</v>
      </c>
      <c r="I9" s="82"/>
      <c r="J9" s="82">
        <v>117</v>
      </c>
      <c r="K9" s="82"/>
      <c r="L9" s="82">
        <v>16</v>
      </c>
      <c r="M9" s="82"/>
      <c r="N9" s="82">
        <v>496</v>
      </c>
      <c r="O9" s="82"/>
      <c r="P9" s="82">
        <v>30</v>
      </c>
      <c r="Q9" s="82"/>
      <c r="R9" s="82">
        <v>0</v>
      </c>
      <c r="S9" s="82"/>
      <c r="T9" s="82">
        <v>7</v>
      </c>
      <c r="U9" s="82"/>
      <c r="V9" s="82">
        <v>2</v>
      </c>
      <c r="W9" s="82"/>
      <c r="X9" s="82">
        <v>703</v>
      </c>
      <c r="Y9" s="82"/>
      <c r="Z9" s="82">
        <v>0</v>
      </c>
      <c r="AA9" s="82"/>
      <c r="AB9" s="82">
        <v>0</v>
      </c>
      <c r="AC9" s="82"/>
      <c r="AD9" s="82">
        <v>0</v>
      </c>
      <c r="AE9" s="82"/>
      <c r="AF9" s="83">
        <f t="shared" si="0"/>
        <v>1778</v>
      </c>
      <c r="AG9" s="47"/>
      <c r="AH9" s="48"/>
      <c r="AI9" s="48"/>
      <c r="AJ9" s="48"/>
    </row>
    <row r="10" spans="1:36" x14ac:dyDescent="0.25">
      <c r="A10" s="46" t="s">
        <v>132</v>
      </c>
      <c r="B10" s="82">
        <v>44</v>
      </c>
      <c r="C10" s="82"/>
      <c r="D10" s="82">
        <v>67</v>
      </c>
      <c r="E10" s="82"/>
      <c r="F10" s="82">
        <v>0</v>
      </c>
      <c r="G10" s="82"/>
      <c r="H10" s="82">
        <v>22</v>
      </c>
      <c r="I10" s="82"/>
      <c r="J10" s="82">
        <v>91</v>
      </c>
      <c r="K10" s="82"/>
      <c r="L10" s="82">
        <v>10</v>
      </c>
      <c r="M10" s="82"/>
      <c r="N10" s="82">
        <v>348</v>
      </c>
      <c r="O10" s="82"/>
      <c r="P10" s="82">
        <v>51</v>
      </c>
      <c r="Q10" s="82"/>
      <c r="R10" s="82">
        <v>0</v>
      </c>
      <c r="S10" s="82"/>
      <c r="T10" s="82">
        <v>4</v>
      </c>
      <c r="U10" s="82"/>
      <c r="V10" s="82">
        <v>12</v>
      </c>
      <c r="W10" s="82"/>
      <c r="X10" s="82">
        <v>354</v>
      </c>
      <c r="Y10" s="82"/>
      <c r="Z10" s="82">
        <v>0</v>
      </c>
      <c r="AA10" s="82"/>
      <c r="AB10" s="82">
        <v>0</v>
      </c>
      <c r="AC10" s="82"/>
      <c r="AD10" s="82">
        <v>0</v>
      </c>
      <c r="AE10" s="82"/>
      <c r="AF10" s="83">
        <f t="shared" si="0"/>
        <v>1003</v>
      </c>
      <c r="AG10" s="47"/>
      <c r="AH10" s="49">
        <v>24485</v>
      </c>
      <c r="AI10" s="48" t="s">
        <v>156</v>
      </c>
      <c r="AJ10" s="48" t="s">
        <v>157</v>
      </c>
    </row>
    <row r="11" spans="1:36" x14ac:dyDescent="0.25">
      <c r="A11" s="46" t="s">
        <v>133</v>
      </c>
      <c r="B11" s="82">
        <v>31</v>
      </c>
      <c r="C11" s="82"/>
      <c r="D11" s="82">
        <v>55</v>
      </c>
      <c r="E11" s="82"/>
      <c r="F11" s="82">
        <v>0</v>
      </c>
      <c r="G11" s="82"/>
      <c r="H11" s="82">
        <v>20</v>
      </c>
      <c r="I11" s="82"/>
      <c r="J11" s="82">
        <v>63</v>
      </c>
      <c r="K11" s="82"/>
      <c r="L11" s="82">
        <v>9</v>
      </c>
      <c r="M11" s="82"/>
      <c r="N11" s="82">
        <v>267</v>
      </c>
      <c r="O11" s="82"/>
      <c r="P11" s="82">
        <v>24</v>
      </c>
      <c r="Q11" s="82"/>
      <c r="R11" s="82">
        <v>0</v>
      </c>
      <c r="S11" s="82"/>
      <c r="T11" s="82">
        <v>22</v>
      </c>
      <c r="U11" s="82"/>
      <c r="V11" s="82">
        <v>120</v>
      </c>
      <c r="W11" s="82"/>
      <c r="X11" s="82">
        <v>477</v>
      </c>
      <c r="Y11" s="82"/>
      <c r="Z11" s="82">
        <v>0</v>
      </c>
      <c r="AA11" s="82"/>
      <c r="AB11" s="82">
        <v>0</v>
      </c>
      <c r="AC11" s="82"/>
      <c r="AD11" s="82">
        <v>0</v>
      </c>
      <c r="AE11" s="82"/>
      <c r="AF11" s="83">
        <f t="shared" si="0"/>
        <v>1088</v>
      </c>
      <c r="AG11" s="47"/>
      <c r="AH11" s="49">
        <v>24485</v>
      </c>
      <c r="AI11" s="48" t="s">
        <v>156</v>
      </c>
      <c r="AJ11" s="48" t="s">
        <v>158</v>
      </c>
    </row>
    <row r="12" spans="1:36" x14ac:dyDescent="0.25">
      <c r="A12" s="46" t="s">
        <v>134</v>
      </c>
      <c r="B12" s="82">
        <v>11</v>
      </c>
      <c r="C12" s="82"/>
      <c r="D12" s="82">
        <v>67</v>
      </c>
      <c r="E12" s="82"/>
      <c r="F12" s="82">
        <v>0</v>
      </c>
      <c r="G12" s="82"/>
      <c r="H12" s="82">
        <v>26</v>
      </c>
      <c r="I12" s="82"/>
      <c r="J12" s="82">
        <v>51</v>
      </c>
      <c r="K12" s="82"/>
      <c r="L12" s="82">
        <v>14</v>
      </c>
      <c r="M12" s="82"/>
      <c r="N12" s="82">
        <v>311</v>
      </c>
      <c r="O12" s="82"/>
      <c r="P12" s="82">
        <v>31</v>
      </c>
      <c r="Q12" s="82"/>
      <c r="R12" s="82">
        <v>0</v>
      </c>
      <c r="S12" s="82"/>
      <c r="T12" s="82">
        <v>98</v>
      </c>
      <c r="U12" s="82"/>
      <c r="V12" s="82">
        <v>148</v>
      </c>
      <c r="W12" s="82"/>
      <c r="X12" s="82">
        <v>591</v>
      </c>
      <c r="Y12" s="82"/>
      <c r="Z12" s="82">
        <v>0</v>
      </c>
      <c r="AA12" s="82"/>
      <c r="AB12" s="82">
        <v>0</v>
      </c>
      <c r="AC12" s="82"/>
      <c r="AD12" s="82">
        <v>0</v>
      </c>
      <c r="AE12" s="82"/>
      <c r="AF12" s="83">
        <f t="shared" si="0"/>
        <v>1348</v>
      </c>
      <c r="AG12" s="47"/>
      <c r="AH12" s="49">
        <v>24485</v>
      </c>
      <c r="AI12" s="48" t="s">
        <v>156</v>
      </c>
      <c r="AJ12" s="48" t="s">
        <v>159</v>
      </c>
    </row>
    <row r="13" spans="1:36" x14ac:dyDescent="0.25">
      <c r="A13" s="46" t="s">
        <v>135</v>
      </c>
      <c r="B13" s="82">
        <v>19</v>
      </c>
      <c r="C13" s="82"/>
      <c r="D13" s="82">
        <v>53</v>
      </c>
      <c r="E13" s="82"/>
      <c r="F13" s="82">
        <v>0</v>
      </c>
      <c r="G13" s="82"/>
      <c r="H13" s="82">
        <v>59</v>
      </c>
      <c r="I13" s="82"/>
      <c r="J13" s="82">
        <v>93</v>
      </c>
      <c r="K13" s="82"/>
      <c r="L13" s="82">
        <v>10</v>
      </c>
      <c r="M13" s="82"/>
      <c r="N13" s="82">
        <v>115</v>
      </c>
      <c r="O13" s="82"/>
      <c r="P13" s="82">
        <v>43</v>
      </c>
      <c r="Q13" s="82"/>
      <c r="R13" s="82">
        <v>0</v>
      </c>
      <c r="S13" s="82"/>
      <c r="T13" s="82">
        <v>9</v>
      </c>
      <c r="U13" s="82"/>
      <c r="V13" s="82">
        <v>177</v>
      </c>
      <c r="W13" s="82"/>
      <c r="X13" s="82">
        <v>432</v>
      </c>
      <c r="Y13" s="82"/>
      <c r="Z13" s="82">
        <v>0</v>
      </c>
      <c r="AA13" s="82"/>
      <c r="AB13" s="82">
        <v>0</v>
      </c>
      <c r="AC13" s="82"/>
      <c r="AD13" s="82">
        <v>0</v>
      </c>
      <c r="AE13" s="82"/>
      <c r="AF13" s="83">
        <f t="shared" si="0"/>
        <v>1010</v>
      </c>
      <c r="AG13" s="47"/>
      <c r="AH13" s="49">
        <v>24485</v>
      </c>
      <c r="AI13" s="48" t="s">
        <v>156</v>
      </c>
      <c r="AJ13" s="48" t="s">
        <v>160</v>
      </c>
    </row>
    <row r="14" spans="1:36" x14ac:dyDescent="0.25">
      <c r="A14" s="46" t="s">
        <v>136</v>
      </c>
      <c r="B14" s="82">
        <v>13</v>
      </c>
      <c r="C14" s="82"/>
      <c r="D14" s="82">
        <v>89</v>
      </c>
      <c r="E14" s="82"/>
      <c r="F14" s="82">
        <v>0</v>
      </c>
      <c r="G14" s="82"/>
      <c r="H14" s="82">
        <v>31</v>
      </c>
      <c r="I14" s="82"/>
      <c r="J14" s="82">
        <v>130</v>
      </c>
      <c r="K14" s="82"/>
      <c r="L14" s="82">
        <v>42</v>
      </c>
      <c r="M14" s="82"/>
      <c r="N14" s="82">
        <v>91</v>
      </c>
      <c r="O14" s="82"/>
      <c r="P14" s="82">
        <v>28</v>
      </c>
      <c r="Q14" s="82"/>
      <c r="R14" s="82">
        <v>0</v>
      </c>
      <c r="S14" s="82"/>
      <c r="T14" s="82">
        <v>5</v>
      </c>
      <c r="U14" s="82"/>
      <c r="V14" s="82">
        <v>84</v>
      </c>
      <c r="W14" s="82"/>
      <c r="X14" s="82">
        <v>515</v>
      </c>
      <c r="Y14" s="82"/>
      <c r="Z14" s="82">
        <v>0</v>
      </c>
      <c r="AA14" s="82"/>
      <c r="AB14" s="82">
        <v>0</v>
      </c>
      <c r="AC14" s="82"/>
      <c r="AD14" s="82">
        <v>0</v>
      </c>
      <c r="AE14" s="82"/>
      <c r="AF14" s="83">
        <f t="shared" si="0"/>
        <v>1028</v>
      </c>
      <c r="AG14" s="47"/>
      <c r="AH14" s="49">
        <v>24485</v>
      </c>
      <c r="AI14" s="48" t="s">
        <v>156</v>
      </c>
      <c r="AJ14" s="48" t="s">
        <v>161</v>
      </c>
    </row>
    <row r="15" spans="1:36" x14ac:dyDescent="0.25">
      <c r="A15" s="46" t="s">
        <v>137</v>
      </c>
      <c r="B15" s="82">
        <v>27</v>
      </c>
      <c r="C15" s="82"/>
      <c r="D15" s="82">
        <v>28</v>
      </c>
      <c r="E15" s="82"/>
      <c r="F15" s="82">
        <v>0</v>
      </c>
      <c r="G15" s="82"/>
      <c r="H15" s="82">
        <v>23</v>
      </c>
      <c r="I15" s="82"/>
      <c r="J15" s="82">
        <v>83</v>
      </c>
      <c r="K15" s="82"/>
      <c r="L15" s="82">
        <v>13</v>
      </c>
      <c r="M15" s="82"/>
      <c r="N15" s="82">
        <v>69</v>
      </c>
      <c r="O15" s="82"/>
      <c r="P15" s="82">
        <v>29</v>
      </c>
      <c r="Q15" s="82"/>
      <c r="R15" s="82">
        <v>0</v>
      </c>
      <c r="S15" s="82"/>
      <c r="T15" s="82">
        <v>12</v>
      </c>
      <c r="U15" s="82"/>
      <c r="V15" s="82">
        <v>48</v>
      </c>
      <c r="W15" s="82"/>
      <c r="X15" s="82">
        <v>443</v>
      </c>
      <c r="Y15" s="82"/>
      <c r="Z15" s="82">
        <v>0</v>
      </c>
      <c r="AA15" s="82"/>
      <c r="AB15" s="82">
        <v>0</v>
      </c>
      <c r="AC15" s="82"/>
      <c r="AD15" s="82">
        <v>0</v>
      </c>
      <c r="AE15" s="82"/>
      <c r="AF15" s="83">
        <f t="shared" si="0"/>
        <v>775</v>
      </c>
      <c r="AG15" s="47"/>
      <c r="AH15" s="49">
        <v>24485</v>
      </c>
      <c r="AI15" s="48" t="s">
        <v>156</v>
      </c>
      <c r="AJ15" s="48" t="s">
        <v>162</v>
      </c>
    </row>
    <row r="16" spans="1:36" x14ac:dyDescent="0.25">
      <c r="A16" s="46" t="s">
        <v>138</v>
      </c>
      <c r="B16" s="82">
        <v>6</v>
      </c>
      <c r="C16" s="82"/>
      <c r="D16" s="82">
        <v>9</v>
      </c>
      <c r="E16" s="82"/>
      <c r="F16" s="82">
        <v>0</v>
      </c>
      <c r="G16" s="82"/>
      <c r="H16" s="82">
        <v>15</v>
      </c>
      <c r="I16" s="82"/>
      <c r="J16" s="82">
        <v>69</v>
      </c>
      <c r="K16" s="82"/>
      <c r="L16" s="82">
        <v>9</v>
      </c>
      <c r="M16" s="82"/>
      <c r="N16" s="82">
        <v>85</v>
      </c>
      <c r="O16" s="82"/>
      <c r="P16" s="82">
        <v>16</v>
      </c>
      <c r="Q16" s="82"/>
      <c r="R16" s="82">
        <v>0</v>
      </c>
      <c r="S16" s="82"/>
      <c r="T16" s="82">
        <v>4</v>
      </c>
      <c r="U16" s="82"/>
      <c r="V16" s="82">
        <v>109</v>
      </c>
      <c r="W16" s="82"/>
      <c r="X16" s="82">
        <v>375</v>
      </c>
      <c r="Y16" s="82"/>
      <c r="Z16" s="82">
        <v>0</v>
      </c>
      <c r="AA16" s="82"/>
      <c r="AB16" s="82">
        <v>0</v>
      </c>
      <c r="AC16" s="82"/>
      <c r="AD16" s="82">
        <v>0</v>
      </c>
      <c r="AE16" s="82"/>
      <c r="AF16" s="83">
        <f t="shared" si="0"/>
        <v>697</v>
      </c>
      <c r="AG16" s="47"/>
      <c r="AH16" s="49">
        <v>24486</v>
      </c>
      <c r="AI16" s="48" t="s">
        <v>156</v>
      </c>
      <c r="AJ16" s="48" t="s">
        <v>163</v>
      </c>
    </row>
    <row r="17" spans="1:36" s="84" customFormat="1" x14ac:dyDescent="0.25">
      <c r="A17" s="100" t="s">
        <v>118</v>
      </c>
      <c r="B17" s="102">
        <f>SUM(B5:B16)</f>
        <v>1018</v>
      </c>
      <c r="C17" s="102">
        <f t="shared" ref="C17:AE17" si="1">SUM(C5:C16)</f>
        <v>0</v>
      </c>
      <c r="D17" s="102">
        <f>SUM(D5:D16)</f>
        <v>947</v>
      </c>
      <c r="E17" s="102">
        <f t="shared" si="1"/>
        <v>0</v>
      </c>
      <c r="F17" s="102">
        <f>SUM(F5:F16)</f>
        <v>0</v>
      </c>
      <c r="G17" s="102">
        <f t="shared" si="1"/>
        <v>0</v>
      </c>
      <c r="H17" s="102">
        <f>SUM(H5:H16)</f>
        <v>360</v>
      </c>
      <c r="I17" s="102">
        <f t="shared" si="1"/>
        <v>0</v>
      </c>
      <c r="J17" s="102">
        <f t="shared" si="1"/>
        <v>1426</v>
      </c>
      <c r="K17" s="102">
        <f t="shared" si="1"/>
        <v>0</v>
      </c>
      <c r="L17" s="102">
        <f t="shared" si="1"/>
        <v>173</v>
      </c>
      <c r="M17" s="102">
        <f t="shared" si="1"/>
        <v>0</v>
      </c>
      <c r="N17" s="102">
        <f t="shared" si="1"/>
        <v>3605</v>
      </c>
      <c r="O17" s="102">
        <f t="shared" si="1"/>
        <v>0</v>
      </c>
      <c r="P17" s="102">
        <f t="shared" si="1"/>
        <v>387</v>
      </c>
      <c r="Q17" s="102">
        <f t="shared" si="1"/>
        <v>0</v>
      </c>
      <c r="R17" s="102">
        <f t="shared" si="1"/>
        <v>0</v>
      </c>
      <c r="S17" s="102">
        <f t="shared" si="1"/>
        <v>0</v>
      </c>
      <c r="T17" s="102">
        <f t="shared" si="1"/>
        <v>189</v>
      </c>
      <c r="U17" s="102">
        <f t="shared" si="1"/>
        <v>0</v>
      </c>
      <c r="V17" s="102">
        <f t="shared" si="1"/>
        <v>958</v>
      </c>
      <c r="W17" s="102">
        <f t="shared" si="1"/>
        <v>0</v>
      </c>
      <c r="X17" s="102">
        <f>SUM(X5:X16)</f>
        <v>6560</v>
      </c>
      <c r="Y17" s="102">
        <f t="shared" si="1"/>
        <v>0</v>
      </c>
      <c r="Z17" s="102">
        <f t="shared" si="1"/>
        <v>0</v>
      </c>
      <c r="AA17" s="102">
        <f t="shared" si="1"/>
        <v>0</v>
      </c>
      <c r="AB17" s="102">
        <f t="shared" si="1"/>
        <v>0</v>
      </c>
      <c r="AC17" s="102">
        <f t="shared" si="1"/>
        <v>0</v>
      </c>
      <c r="AD17" s="102">
        <f t="shared" si="1"/>
        <v>0</v>
      </c>
      <c r="AE17" s="102">
        <f t="shared" si="1"/>
        <v>0</v>
      </c>
      <c r="AF17" s="102">
        <f>SUM(AF5:AF16)</f>
        <v>15623</v>
      </c>
      <c r="AG17" s="100"/>
      <c r="AH17" s="101"/>
      <c r="AI17" s="101"/>
      <c r="AJ17" s="101"/>
    </row>
    <row r="18" spans="1:36" x14ac:dyDescent="0.25">
      <c r="A18" s="105" t="s">
        <v>139</v>
      </c>
      <c r="B18" s="106">
        <f>AVERAGE(B5:B16)</f>
        <v>84.833333333333329</v>
      </c>
      <c r="C18" s="104"/>
      <c r="D18" s="104">
        <f t="shared" ref="D18:AF18" si="2">AVERAGE(D5:D16)</f>
        <v>78.916666666666671</v>
      </c>
      <c r="E18" s="104"/>
      <c r="F18" s="104">
        <f t="shared" si="2"/>
        <v>0</v>
      </c>
      <c r="G18" s="104"/>
      <c r="H18" s="104">
        <f t="shared" si="2"/>
        <v>30</v>
      </c>
      <c r="I18" s="104"/>
      <c r="J18" s="104">
        <f t="shared" si="2"/>
        <v>118.83333333333333</v>
      </c>
      <c r="K18" s="104"/>
      <c r="L18" s="104">
        <f t="shared" si="2"/>
        <v>14.416666666666666</v>
      </c>
      <c r="M18" s="104"/>
      <c r="N18" s="104">
        <f t="shared" si="2"/>
        <v>300.41666666666669</v>
      </c>
      <c r="O18" s="104"/>
      <c r="P18" s="104">
        <f t="shared" si="2"/>
        <v>32.25</v>
      </c>
      <c r="Q18" s="104"/>
      <c r="R18" s="104">
        <f t="shared" si="2"/>
        <v>0</v>
      </c>
      <c r="S18" s="104"/>
      <c r="T18" s="104">
        <f t="shared" si="2"/>
        <v>15.75</v>
      </c>
      <c r="U18" s="104"/>
      <c r="V18" s="104">
        <f t="shared" si="2"/>
        <v>79.833333333333329</v>
      </c>
      <c r="W18" s="104"/>
      <c r="X18" s="104">
        <f t="shared" si="2"/>
        <v>546.66666666666663</v>
      </c>
      <c r="Y18" s="104"/>
      <c r="Z18" s="104">
        <f t="shared" si="2"/>
        <v>0</v>
      </c>
      <c r="AA18" s="104"/>
      <c r="AB18" s="104">
        <f t="shared" si="2"/>
        <v>0</v>
      </c>
      <c r="AC18" s="104"/>
      <c r="AD18" s="104">
        <f t="shared" si="2"/>
        <v>0</v>
      </c>
      <c r="AE18" s="104"/>
      <c r="AF18" s="104">
        <f t="shared" si="2"/>
        <v>1301.9166666666667</v>
      </c>
      <c r="AG18" s="103"/>
      <c r="AH18" s="99"/>
      <c r="AI18" s="99"/>
      <c r="AJ18" s="99"/>
    </row>
    <row r="19" spans="1:36" x14ac:dyDescent="0.25">
      <c r="B19" s="81"/>
    </row>
  </sheetData>
  <mergeCells count="21">
    <mergeCell ref="T2:U2"/>
    <mergeCell ref="V2:W2"/>
    <mergeCell ref="X2:Y2"/>
    <mergeCell ref="Z2:AA2"/>
    <mergeCell ref="AB2:AC2"/>
    <mergeCell ref="A2:A4"/>
    <mergeCell ref="A1:AJ1"/>
    <mergeCell ref="AH2:AH4"/>
    <mergeCell ref="AI2:AI4"/>
    <mergeCell ref="AJ2:AJ4"/>
    <mergeCell ref="AF2:AG2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D2:A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9"/>
  <sheetViews>
    <sheetView zoomScale="80" zoomScaleNormal="80" workbookViewId="0">
      <selection activeCell="D19" sqref="D19"/>
    </sheetView>
  </sheetViews>
  <sheetFormatPr defaultColWidth="9.09765625" defaultRowHeight="24" customHeight="1" x14ac:dyDescent="0.25"/>
  <cols>
    <col min="1" max="1" width="11.09765625" style="38" bestFit="1" customWidth="1"/>
    <col min="2" max="2" width="17.3984375" style="38" customWidth="1"/>
    <col min="3" max="3" width="16.09765625" style="38" customWidth="1"/>
    <col min="4" max="4" width="19.09765625" style="38" bestFit="1" customWidth="1"/>
    <col min="5" max="5" width="20" style="38" bestFit="1" customWidth="1"/>
    <col min="6" max="6" width="13.3984375" style="38" bestFit="1" customWidth="1"/>
    <col min="7" max="7" width="18.8984375" style="38" bestFit="1" customWidth="1"/>
    <col min="8" max="8" width="13.8984375" style="38" bestFit="1" customWidth="1"/>
    <col min="9" max="9" width="23.3984375" style="38" bestFit="1" customWidth="1"/>
    <col min="10" max="10" width="19.69921875" style="38" bestFit="1" customWidth="1"/>
    <col min="11" max="11" width="11" style="38" bestFit="1" customWidth="1"/>
    <col min="12" max="12" width="13.09765625" style="38" bestFit="1" customWidth="1"/>
    <col min="13" max="13" width="9.59765625" style="38" bestFit="1" customWidth="1"/>
    <col min="14" max="16384" width="9.09765625" style="38"/>
  </cols>
  <sheetData>
    <row r="1" spans="1:13" s="36" customFormat="1" ht="21" x14ac:dyDescent="0.25">
      <c r="A1" s="157" t="s">
        <v>164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9"/>
    </row>
    <row r="2" spans="1:13" s="30" customFormat="1" ht="21" x14ac:dyDescent="0.25">
      <c r="A2" s="141" t="s">
        <v>102</v>
      </c>
      <c r="B2" s="160" t="s">
        <v>165</v>
      </c>
      <c r="C2" s="160"/>
      <c r="D2" s="157" t="s">
        <v>166</v>
      </c>
      <c r="E2" s="158"/>
      <c r="F2" s="159"/>
      <c r="G2" s="160" t="s">
        <v>167</v>
      </c>
      <c r="H2" s="160"/>
      <c r="I2" s="156" t="s">
        <v>118</v>
      </c>
      <c r="J2" s="156"/>
      <c r="K2" s="141" t="s">
        <v>119</v>
      </c>
      <c r="L2" s="141" t="s">
        <v>120</v>
      </c>
      <c r="M2" s="141" t="s">
        <v>10</v>
      </c>
    </row>
    <row r="3" spans="1:13" s="30" customFormat="1" ht="21" x14ac:dyDescent="0.25">
      <c r="A3" s="142"/>
      <c r="B3" s="51" t="s">
        <v>121</v>
      </c>
      <c r="C3" s="52"/>
      <c r="D3" s="161" t="s">
        <v>121</v>
      </c>
      <c r="E3" s="162"/>
      <c r="F3" s="52"/>
      <c r="G3" s="51" t="s">
        <v>121</v>
      </c>
      <c r="H3" s="52"/>
      <c r="I3" s="156"/>
      <c r="J3" s="156"/>
      <c r="K3" s="142"/>
      <c r="L3" s="142"/>
      <c r="M3" s="142"/>
    </row>
    <row r="4" spans="1:13" ht="21" x14ac:dyDescent="0.25">
      <c r="A4" s="143"/>
      <c r="B4" s="53" t="s">
        <v>168</v>
      </c>
      <c r="C4" s="53" t="s">
        <v>169</v>
      </c>
      <c r="D4" s="53" t="s">
        <v>170</v>
      </c>
      <c r="E4" s="53" t="s">
        <v>171</v>
      </c>
      <c r="F4" s="53" t="s">
        <v>169</v>
      </c>
      <c r="G4" s="53" t="s">
        <v>168</v>
      </c>
      <c r="H4" s="53" t="s">
        <v>169</v>
      </c>
      <c r="I4" s="53" t="s">
        <v>172</v>
      </c>
      <c r="J4" s="53" t="s">
        <v>173</v>
      </c>
      <c r="K4" s="143"/>
      <c r="L4" s="143"/>
      <c r="M4" s="143"/>
    </row>
    <row r="5" spans="1:13" ht="24" customHeight="1" x14ac:dyDescent="0.25">
      <c r="A5" s="46" t="s">
        <v>125</v>
      </c>
      <c r="B5" s="128">
        <v>16.21</v>
      </c>
      <c r="C5" s="46"/>
      <c r="D5" s="63">
        <v>1345</v>
      </c>
      <c r="E5" s="63">
        <f>SUM(B5,D5)</f>
        <v>1361.21</v>
      </c>
      <c r="F5" s="48"/>
      <c r="G5" s="62">
        <v>330</v>
      </c>
      <c r="H5" s="48"/>
      <c r="I5" s="62">
        <f t="shared" ref="I5:I17" si="0">SUM(E5+G5)</f>
        <v>1691.21</v>
      </c>
      <c r="J5" s="48"/>
      <c r="K5" s="48"/>
      <c r="L5" s="54"/>
      <c r="M5" s="48"/>
    </row>
    <row r="6" spans="1:13" ht="24" customHeight="1" x14ac:dyDescent="0.25">
      <c r="A6" s="46" t="s">
        <v>128</v>
      </c>
      <c r="B6" s="128">
        <v>3.64</v>
      </c>
      <c r="C6" s="46"/>
      <c r="D6" s="63">
        <v>1541</v>
      </c>
      <c r="E6" s="63">
        <f>SUM(B6,D6)</f>
        <v>1544.64</v>
      </c>
      <c r="F6" s="48"/>
      <c r="G6" s="62">
        <v>380</v>
      </c>
      <c r="H6" s="48"/>
      <c r="I6" s="62">
        <f t="shared" si="0"/>
        <v>1924.64</v>
      </c>
      <c r="J6" s="48"/>
      <c r="K6" s="48"/>
      <c r="L6" s="54"/>
      <c r="M6" s="48"/>
    </row>
    <row r="7" spans="1:13" ht="24" customHeight="1" x14ac:dyDescent="0.25">
      <c r="A7" s="46" t="s">
        <v>129</v>
      </c>
      <c r="B7" s="128">
        <v>20.190000000000001</v>
      </c>
      <c r="C7" s="46"/>
      <c r="D7" s="63">
        <v>1012</v>
      </c>
      <c r="E7" s="63">
        <f t="shared" ref="E7:E16" si="1">SUM(B7,D7)</f>
        <v>1032.19</v>
      </c>
      <c r="F7" s="48"/>
      <c r="G7" s="62">
        <v>236</v>
      </c>
      <c r="H7" s="48"/>
      <c r="I7" s="62">
        <f t="shared" si="0"/>
        <v>1268.19</v>
      </c>
      <c r="J7" s="48"/>
      <c r="K7" s="48"/>
      <c r="L7" s="54"/>
      <c r="M7" s="48"/>
    </row>
    <row r="8" spans="1:13" ht="24" customHeight="1" x14ac:dyDescent="0.25">
      <c r="A8" s="46" t="s">
        <v>130</v>
      </c>
      <c r="B8" s="128">
        <v>32.47</v>
      </c>
      <c r="C8" s="46"/>
      <c r="D8" s="63">
        <v>731.33</v>
      </c>
      <c r="E8" s="63">
        <f t="shared" si="1"/>
        <v>763.80000000000007</v>
      </c>
      <c r="F8" s="48"/>
      <c r="G8" s="62">
        <v>247</v>
      </c>
      <c r="H8" s="48"/>
      <c r="I8" s="62">
        <f t="shared" si="0"/>
        <v>1010.8000000000001</v>
      </c>
      <c r="J8" s="48"/>
      <c r="K8" s="48"/>
      <c r="L8" s="54"/>
      <c r="M8" s="48"/>
    </row>
    <row r="9" spans="1:13" ht="24" customHeight="1" x14ac:dyDescent="0.25">
      <c r="A9" s="46" t="s">
        <v>131</v>
      </c>
      <c r="B9" s="128">
        <v>23.75</v>
      </c>
      <c r="C9" s="46"/>
      <c r="D9" s="63">
        <v>756</v>
      </c>
      <c r="E9" s="63">
        <f t="shared" si="1"/>
        <v>779.75</v>
      </c>
      <c r="F9" s="48"/>
      <c r="G9" s="62">
        <v>306</v>
      </c>
      <c r="H9" s="48"/>
      <c r="I9" s="62">
        <f t="shared" si="0"/>
        <v>1085.75</v>
      </c>
      <c r="J9" s="48"/>
      <c r="K9" s="48"/>
      <c r="L9" s="54"/>
      <c r="M9" s="48"/>
    </row>
    <row r="10" spans="1:13" ht="24" customHeight="1" x14ac:dyDescent="0.25">
      <c r="A10" s="46" t="s">
        <v>132</v>
      </c>
      <c r="B10" s="128">
        <v>18.62</v>
      </c>
      <c r="C10" s="46"/>
      <c r="D10" s="63">
        <v>1089</v>
      </c>
      <c r="E10" s="63">
        <f>SUM(B10,D10)</f>
        <v>1107.6199999999999</v>
      </c>
      <c r="F10" s="48"/>
      <c r="G10" s="62">
        <v>493</v>
      </c>
      <c r="H10" s="48"/>
      <c r="I10" s="62">
        <f t="shared" si="0"/>
        <v>1600.62</v>
      </c>
      <c r="J10" s="48"/>
      <c r="K10" s="48"/>
      <c r="L10" s="54"/>
      <c r="M10" s="48"/>
    </row>
    <row r="11" spans="1:13" ht="24" customHeight="1" x14ac:dyDescent="0.25">
      <c r="A11" s="46" t="s">
        <v>133</v>
      </c>
      <c r="B11" s="128">
        <v>16.55</v>
      </c>
      <c r="C11" s="46"/>
      <c r="D11" s="63">
        <v>1745</v>
      </c>
      <c r="E11" s="63">
        <f t="shared" si="1"/>
        <v>1761.55</v>
      </c>
      <c r="F11" s="48"/>
      <c r="G11" s="62">
        <v>329</v>
      </c>
      <c r="H11" s="48"/>
      <c r="I11" s="62">
        <f t="shared" si="0"/>
        <v>2090.5500000000002</v>
      </c>
      <c r="J11" s="48"/>
      <c r="K11" s="48"/>
      <c r="L11" s="54"/>
      <c r="M11" s="48"/>
    </row>
    <row r="12" spans="1:13" ht="24" customHeight="1" x14ac:dyDescent="0.25">
      <c r="A12" s="46" t="s">
        <v>134</v>
      </c>
      <c r="B12" s="128">
        <v>22.8</v>
      </c>
      <c r="C12" s="46"/>
      <c r="D12" s="63">
        <v>1333</v>
      </c>
      <c r="E12" s="63">
        <f t="shared" si="1"/>
        <v>1355.8</v>
      </c>
      <c r="F12" s="48"/>
      <c r="G12" s="62">
        <v>299</v>
      </c>
      <c r="H12" s="48"/>
      <c r="I12" s="62">
        <f t="shared" si="0"/>
        <v>1654.8</v>
      </c>
      <c r="J12" s="48"/>
      <c r="K12" s="48"/>
      <c r="L12" s="54"/>
      <c r="M12" s="48"/>
    </row>
    <row r="13" spans="1:13" ht="24" customHeight="1" x14ac:dyDescent="0.25">
      <c r="A13" s="46" t="s">
        <v>135</v>
      </c>
      <c r="B13" s="128">
        <v>5.84</v>
      </c>
      <c r="C13" s="46"/>
      <c r="D13" s="63">
        <v>991</v>
      </c>
      <c r="E13" s="63">
        <f t="shared" si="1"/>
        <v>996.84</v>
      </c>
      <c r="F13" s="48"/>
      <c r="G13" s="62">
        <v>313</v>
      </c>
      <c r="H13" s="48"/>
      <c r="I13" s="62">
        <f t="shared" si="0"/>
        <v>1309.8400000000001</v>
      </c>
      <c r="J13" s="48"/>
      <c r="K13" s="48"/>
      <c r="L13" s="54"/>
      <c r="M13" s="48"/>
    </row>
    <row r="14" spans="1:13" ht="24" customHeight="1" x14ac:dyDescent="0.25">
      <c r="A14" s="46" t="s">
        <v>136</v>
      </c>
      <c r="B14" s="128">
        <v>17.510000000000002</v>
      </c>
      <c r="C14" s="46"/>
      <c r="D14" s="63">
        <v>1248</v>
      </c>
      <c r="E14" s="63">
        <f t="shared" si="1"/>
        <v>1265.51</v>
      </c>
      <c r="F14" s="48"/>
      <c r="G14" s="62">
        <v>388</v>
      </c>
      <c r="H14" s="48"/>
      <c r="I14" s="62">
        <f t="shared" si="0"/>
        <v>1653.51</v>
      </c>
      <c r="J14" s="48"/>
      <c r="K14" s="48"/>
      <c r="L14" s="54"/>
      <c r="M14" s="48"/>
    </row>
    <row r="15" spans="1:13" ht="24" customHeight="1" x14ac:dyDescent="0.25">
      <c r="A15" s="46" t="s">
        <v>137</v>
      </c>
      <c r="B15" s="128">
        <v>40.51</v>
      </c>
      <c r="C15" s="46"/>
      <c r="D15" s="63">
        <v>881.05</v>
      </c>
      <c r="E15" s="63">
        <f t="shared" si="1"/>
        <v>921.56</v>
      </c>
      <c r="F15" s="48"/>
      <c r="G15" s="62">
        <v>370.2</v>
      </c>
      <c r="H15" s="48"/>
      <c r="I15" s="62">
        <f t="shared" si="0"/>
        <v>1291.76</v>
      </c>
      <c r="J15" s="48"/>
      <c r="K15" s="48"/>
      <c r="L15" s="54"/>
      <c r="M15" s="48"/>
    </row>
    <row r="16" spans="1:13" ht="24" customHeight="1" x14ac:dyDescent="0.25">
      <c r="A16" s="46" t="s">
        <v>138</v>
      </c>
      <c r="B16" s="128">
        <v>38.700000000000003</v>
      </c>
      <c r="C16" s="46"/>
      <c r="D16" s="63">
        <v>976</v>
      </c>
      <c r="E16" s="63">
        <f t="shared" si="1"/>
        <v>1014.7</v>
      </c>
      <c r="F16" s="48"/>
      <c r="G16" s="62">
        <v>347</v>
      </c>
      <c r="H16" s="48"/>
      <c r="I16" s="62">
        <f t="shared" si="0"/>
        <v>1361.7</v>
      </c>
      <c r="J16" s="48"/>
      <c r="K16" s="48"/>
      <c r="L16" s="54"/>
      <c r="M16" s="48"/>
    </row>
    <row r="17" spans="1:13" ht="21" x14ac:dyDescent="0.25">
      <c r="A17" s="107" t="s">
        <v>118</v>
      </c>
      <c r="B17" s="108">
        <f>SUM(B5:B16)</f>
        <v>256.79000000000002</v>
      </c>
      <c r="C17" s="107"/>
      <c r="D17" s="108">
        <f>SUM(D5:D16)</f>
        <v>13648.38</v>
      </c>
      <c r="E17" s="108">
        <f>SUM(E5:E16)</f>
        <v>13905.17</v>
      </c>
      <c r="F17" s="108">
        <f t="shared" ref="F17:G17" si="2">SUM(F5:F16)</f>
        <v>0</v>
      </c>
      <c r="G17" s="108">
        <f t="shared" si="2"/>
        <v>4038.2</v>
      </c>
      <c r="H17" s="109"/>
      <c r="I17" s="108">
        <f t="shared" si="0"/>
        <v>17943.37</v>
      </c>
      <c r="J17" s="109"/>
      <c r="K17" s="109"/>
      <c r="L17" s="109"/>
      <c r="M17" s="109"/>
    </row>
    <row r="18" spans="1:13" ht="21" x14ac:dyDescent="0.25">
      <c r="A18" s="110" t="s">
        <v>139</v>
      </c>
      <c r="B18" s="112">
        <f>AVERAGE(B5:B16)</f>
        <v>21.39916666666667</v>
      </c>
      <c r="C18" s="110"/>
      <c r="D18" s="112">
        <f>AVERAGE(D5:D16)</f>
        <v>1137.365</v>
      </c>
      <c r="E18" s="112">
        <f>AVERAGE(E5:E16)</f>
        <v>1158.7641666666666</v>
      </c>
      <c r="F18" s="112"/>
      <c r="G18" s="112">
        <f t="shared" ref="G18:I18" si="3">AVERAGE(G5:G16)</f>
        <v>336.51666666666665</v>
      </c>
      <c r="H18" s="112"/>
      <c r="I18" s="112">
        <f t="shared" si="3"/>
        <v>1495.2808333333335</v>
      </c>
      <c r="J18" s="111"/>
      <c r="K18" s="111"/>
      <c r="L18" s="111"/>
      <c r="M18" s="111"/>
    </row>
    <row r="19" spans="1:13" ht="21" x14ac:dyDescent="0.25">
      <c r="A19" s="36" t="s">
        <v>174</v>
      </c>
      <c r="B19" s="36"/>
      <c r="C19" s="36"/>
      <c r="D19" s="36"/>
    </row>
  </sheetData>
  <sheetProtection algorithmName="SHA-512" hashValue="2jOUp84KbQvuQtQfK4BqJXNzyRADcZtcjA5c+ERkwbMT2DtATcu8vyMrPfxrBtBd7V2K3YWCHJbxt7J2VQzBAg==" saltValue="Kw/11vuM4+D/AylcPUnj5A==" spinCount="100000" sheet="1" objects="1" scenarios="1"/>
  <protectedRanges>
    <protectedRange sqref="A1:D1048576 F1:M1048576" name="Range1"/>
  </protectedRanges>
  <mergeCells count="10">
    <mergeCell ref="M2:M4"/>
    <mergeCell ref="I2:J3"/>
    <mergeCell ref="A1:M1"/>
    <mergeCell ref="A2:A4"/>
    <mergeCell ref="G2:H2"/>
    <mergeCell ref="K2:K4"/>
    <mergeCell ref="L2:L4"/>
    <mergeCell ref="B2:C2"/>
    <mergeCell ref="D2:F2"/>
    <mergeCell ref="D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"/>
  <sheetViews>
    <sheetView workbookViewId="0">
      <selection activeCell="B5" sqref="B5"/>
    </sheetView>
  </sheetViews>
  <sheetFormatPr defaultColWidth="9.09765625" defaultRowHeight="21" x14ac:dyDescent="0.25"/>
  <cols>
    <col min="1" max="1" width="7.09765625" style="50" customWidth="1"/>
    <col min="2" max="2" width="11" style="50" bestFit="1" customWidth="1"/>
    <col min="3" max="3" width="17.09765625" style="50" bestFit="1" customWidth="1"/>
    <col min="4" max="4" width="17" style="50" bestFit="1" customWidth="1"/>
    <col min="5" max="5" width="17.8984375" style="50" bestFit="1" customWidth="1"/>
    <col min="6" max="6" width="15.09765625" style="50" bestFit="1" customWidth="1"/>
    <col min="7" max="7" width="23.09765625" style="50" bestFit="1" customWidth="1"/>
    <col min="8" max="8" width="9.8984375" style="50" bestFit="1" customWidth="1"/>
    <col min="9" max="16384" width="9.09765625" style="50"/>
  </cols>
  <sheetData>
    <row r="1" spans="1:10" x14ac:dyDescent="0.25">
      <c r="A1" s="160" t="s">
        <v>175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x14ac:dyDescent="0.25">
      <c r="A2" s="166" t="s">
        <v>176</v>
      </c>
      <c r="B2" s="166"/>
      <c r="C2" s="166"/>
      <c r="D2" s="166"/>
      <c r="E2" s="166"/>
      <c r="F2" s="166"/>
      <c r="G2" s="166"/>
      <c r="H2" s="166"/>
      <c r="I2" s="166"/>
      <c r="J2" s="166"/>
    </row>
    <row r="3" spans="1:10" x14ac:dyDescent="0.25">
      <c r="A3" s="163" t="s">
        <v>177</v>
      </c>
      <c r="B3" s="163" t="s">
        <v>178</v>
      </c>
      <c r="C3" s="163" t="s">
        <v>179</v>
      </c>
      <c r="D3" s="163" t="s">
        <v>180</v>
      </c>
      <c r="E3" s="163" t="s">
        <v>181</v>
      </c>
      <c r="F3" s="163" t="s">
        <v>182</v>
      </c>
      <c r="G3" s="165" t="s">
        <v>183</v>
      </c>
      <c r="H3" s="165"/>
      <c r="I3" s="163" t="s">
        <v>184</v>
      </c>
      <c r="J3" s="163" t="s">
        <v>10</v>
      </c>
    </row>
    <row r="4" spans="1:10" x14ac:dyDescent="0.25">
      <c r="A4" s="164"/>
      <c r="B4" s="164"/>
      <c r="C4" s="164"/>
      <c r="D4" s="164"/>
      <c r="E4" s="164"/>
      <c r="F4" s="164"/>
      <c r="G4" s="55" t="s">
        <v>185</v>
      </c>
      <c r="H4" s="55" t="s">
        <v>167</v>
      </c>
      <c r="I4" s="164"/>
      <c r="J4" s="164"/>
    </row>
    <row r="5" spans="1:10" x14ac:dyDescent="0.25">
      <c r="A5" s="56">
        <v>1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25">
      <c r="A6" s="56">
        <v>2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x14ac:dyDescent="0.25">
      <c r="A7" s="56">
        <v>3</v>
      </c>
      <c r="B7" s="47"/>
      <c r="C7" s="47"/>
      <c r="D7" s="47"/>
      <c r="E7" s="47"/>
      <c r="F7" s="47"/>
      <c r="G7" s="47"/>
      <c r="H7" s="47"/>
      <c r="I7" s="47"/>
      <c r="J7" s="47"/>
    </row>
    <row r="8" spans="1:10" x14ac:dyDescent="0.25">
      <c r="A8" s="56">
        <v>4</v>
      </c>
      <c r="B8" s="47"/>
      <c r="C8" s="47"/>
      <c r="D8" s="47"/>
      <c r="E8" s="47"/>
      <c r="F8" s="47"/>
      <c r="G8" s="47"/>
      <c r="H8" s="47"/>
      <c r="I8" s="47"/>
      <c r="J8" s="47"/>
    </row>
    <row r="9" spans="1:10" x14ac:dyDescent="0.25">
      <c r="A9" s="56">
        <v>5</v>
      </c>
      <c r="B9" s="47"/>
      <c r="C9" s="47"/>
      <c r="D9" s="47"/>
      <c r="E9" s="47"/>
      <c r="F9" s="47"/>
      <c r="G9" s="47"/>
      <c r="H9" s="47"/>
      <c r="I9" s="47"/>
      <c r="J9" s="47"/>
    </row>
    <row r="10" spans="1:10" x14ac:dyDescent="0.25">
      <c r="A10" s="56">
        <v>6</v>
      </c>
      <c r="B10" s="47"/>
      <c r="C10" s="47"/>
      <c r="D10" s="47"/>
      <c r="E10" s="47"/>
      <c r="F10" s="47"/>
      <c r="G10" s="47"/>
      <c r="H10" s="47"/>
      <c r="I10" s="47"/>
      <c r="J10" s="47"/>
    </row>
    <row r="11" spans="1:10" x14ac:dyDescent="0.25">
      <c r="A11" s="56">
        <v>7</v>
      </c>
      <c r="B11" s="47"/>
      <c r="C11" s="47"/>
      <c r="D11" s="47"/>
      <c r="E11" s="47"/>
      <c r="F11" s="47"/>
      <c r="G11" s="47"/>
      <c r="H11" s="47"/>
      <c r="I11" s="47"/>
      <c r="J11" s="47"/>
    </row>
    <row r="12" spans="1:10" x14ac:dyDescent="0.25">
      <c r="A12" s="56">
        <v>8</v>
      </c>
      <c r="B12" s="47"/>
      <c r="C12" s="47"/>
      <c r="D12" s="47"/>
      <c r="E12" s="47"/>
      <c r="F12" s="47"/>
      <c r="G12" s="47"/>
      <c r="H12" s="47"/>
      <c r="I12" s="47"/>
      <c r="J12" s="47"/>
    </row>
    <row r="13" spans="1:10" x14ac:dyDescent="0.25">
      <c r="A13" s="56">
        <v>9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 x14ac:dyDescent="0.25">
      <c r="A14" s="56">
        <v>10</v>
      </c>
      <c r="B14" s="47"/>
      <c r="C14" s="47"/>
      <c r="D14" s="47"/>
      <c r="E14" s="47"/>
      <c r="F14" s="47"/>
      <c r="G14" s="47"/>
      <c r="H14" s="47"/>
      <c r="I14" s="47"/>
      <c r="J14" s="47"/>
    </row>
  </sheetData>
  <mergeCells count="11">
    <mergeCell ref="J3:J4"/>
    <mergeCell ref="G3:H3"/>
    <mergeCell ref="A2:J2"/>
    <mergeCell ref="A1:J1"/>
    <mergeCell ref="A3:A4"/>
    <mergeCell ref="B3:B4"/>
    <mergeCell ref="C3:C4"/>
    <mergeCell ref="D3:D4"/>
    <mergeCell ref="E3:E4"/>
    <mergeCell ref="F3:F4"/>
    <mergeCell ref="I3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20"/>
  <sheetViews>
    <sheetView zoomScale="90" zoomScaleNormal="90" workbookViewId="0">
      <selection activeCell="O6" sqref="O6"/>
    </sheetView>
  </sheetViews>
  <sheetFormatPr defaultColWidth="9.09765625" defaultRowHeight="21" x14ac:dyDescent="0.25"/>
  <cols>
    <col min="1" max="1" width="18.09765625" style="38" customWidth="1"/>
    <col min="2" max="2" width="13.3984375" style="38" customWidth="1"/>
    <col min="3" max="3" width="11.59765625" style="38" customWidth="1"/>
    <col min="4" max="4" width="13.69921875" style="38" customWidth="1"/>
    <col min="5" max="5" width="8.3984375" style="38" customWidth="1"/>
    <col min="6" max="6" width="13.59765625" style="38" bestFit="1" customWidth="1"/>
    <col min="7" max="7" width="9.09765625" style="38" customWidth="1"/>
    <col min="8" max="8" width="7.59765625" style="38" bestFit="1" customWidth="1"/>
    <col min="9" max="9" width="6.09765625" style="38" bestFit="1" customWidth="1"/>
    <col min="10" max="10" width="7.59765625" style="38" bestFit="1" customWidth="1"/>
    <col min="11" max="11" width="6.09765625" style="38" bestFit="1" customWidth="1"/>
    <col min="12" max="12" width="10.3984375" style="38" customWidth="1"/>
    <col min="13" max="13" width="9.09765625" style="38" customWidth="1"/>
    <col min="14" max="14" width="13.3984375" style="38" customWidth="1"/>
    <col min="15" max="15" width="8.3984375" style="38" customWidth="1"/>
    <col min="16" max="16" width="7.59765625" style="38" bestFit="1" customWidth="1"/>
    <col min="17" max="17" width="6.09765625" style="38" bestFit="1" customWidth="1"/>
    <col min="18" max="18" width="7.59765625" style="38" bestFit="1" customWidth="1"/>
    <col min="19" max="19" width="6.09765625" style="38" bestFit="1" customWidth="1"/>
    <col min="20" max="20" width="7.59765625" style="38" bestFit="1" customWidth="1"/>
    <col min="21" max="21" width="6.09765625" style="38" bestFit="1" customWidth="1"/>
    <col min="22" max="22" width="7.59765625" style="38" bestFit="1" customWidth="1"/>
    <col min="23" max="23" width="6.09765625" style="38" bestFit="1" customWidth="1"/>
    <col min="24" max="24" width="7.59765625" style="38" bestFit="1" customWidth="1"/>
    <col min="25" max="25" width="6.09765625" style="38" bestFit="1" customWidth="1"/>
    <col min="26" max="26" width="7.59765625" style="38" bestFit="1" customWidth="1"/>
    <col min="27" max="27" width="6.09765625" style="38" bestFit="1" customWidth="1"/>
    <col min="28" max="28" width="7.59765625" style="38" bestFit="1" customWidth="1"/>
    <col min="29" max="29" width="6.09765625" style="38" bestFit="1" customWidth="1"/>
    <col min="30" max="16384" width="9.09765625" style="38"/>
  </cols>
  <sheetData>
    <row r="1" spans="1:29" x14ac:dyDescent="0.25">
      <c r="A1" s="171" t="s">
        <v>186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3"/>
    </row>
    <row r="2" spans="1:29" x14ac:dyDescent="0.25">
      <c r="A2" s="170" t="s">
        <v>187</v>
      </c>
      <c r="B2" s="174" t="s">
        <v>188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6"/>
      <c r="P2" s="174" t="s">
        <v>189</v>
      </c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6"/>
    </row>
    <row r="3" spans="1:29" x14ac:dyDescent="0.25">
      <c r="A3" s="170"/>
      <c r="B3" s="169" t="s">
        <v>190</v>
      </c>
      <c r="C3" s="169"/>
      <c r="D3" s="169" t="s">
        <v>191</v>
      </c>
      <c r="E3" s="169"/>
      <c r="F3" s="169" t="s">
        <v>192</v>
      </c>
      <c r="G3" s="169"/>
      <c r="H3" s="169" t="s">
        <v>193</v>
      </c>
      <c r="I3" s="169"/>
      <c r="J3" s="167" t="s">
        <v>194</v>
      </c>
      <c r="K3" s="168"/>
      <c r="L3" s="167" t="s">
        <v>195</v>
      </c>
      <c r="M3" s="168"/>
      <c r="N3" s="167" t="s">
        <v>118</v>
      </c>
      <c r="O3" s="168"/>
      <c r="P3" s="169" t="s">
        <v>190</v>
      </c>
      <c r="Q3" s="169"/>
      <c r="R3" s="169" t="s">
        <v>191</v>
      </c>
      <c r="S3" s="169"/>
      <c r="T3" s="169" t="s">
        <v>192</v>
      </c>
      <c r="U3" s="169"/>
      <c r="V3" s="169" t="s">
        <v>193</v>
      </c>
      <c r="W3" s="169"/>
      <c r="X3" s="167" t="s">
        <v>194</v>
      </c>
      <c r="Y3" s="168"/>
      <c r="Z3" s="167" t="s">
        <v>195</v>
      </c>
      <c r="AA3" s="168"/>
      <c r="AB3" s="167" t="s">
        <v>118</v>
      </c>
      <c r="AC3" s="168"/>
    </row>
    <row r="4" spans="1:29" x14ac:dyDescent="0.25">
      <c r="A4" s="170"/>
      <c r="B4" s="57" t="s">
        <v>196</v>
      </c>
      <c r="C4" s="57" t="s">
        <v>197</v>
      </c>
      <c r="D4" s="57" t="s">
        <v>196</v>
      </c>
      <c r="E4" s="57" t="s">
        <v>197</v>
      </c>
      <c r="F4" s="57" t="s">
        <v>196</v>
      </c>
      <c r="G4" s="57" t="s">
        <v>197</v>
      </c>
      <c r="H4" s="57" t="s">
        <v>196</v>
      </c>
      <c r="I4" s="57" t="s">
        <v>197</v>
      </c>
      <c r="J4" s="57" t="s">
        <v>196</v>
      </c>
      <c r="K4" s="57" t="s">
        <v>197</v>
      </c>
      <c r="L4" s="57" t="s">
        <v>196</v>
      </c>
      <c r="M4" s="57" t="s">
        <v>197</v>
      </c>
      <c r="N4" s="57" t="s">
        <v>196</v>
      </c>
      <c r="O4" s="57" t="s">
        <v>197</v>
      </c>
      <c r="P4" s="57" t="s">
        <v>196</v>
      </c>
      <c r="Q4" s="57" t="s">
        <v>197</v>
      </c>
      <c r="R4" s="57" t="s">
        <v>196</v>
      </c>
      <c r="S4" s="57" t="s">
        <v>197</v>
      </c>
      <c r="T4" s="57" t="s">
        <v>196</v>
      </c>
      <c r="U4" s="57" t="s">
        <v>197</v>
      </c>
      <c r="V4" s="57" t="s">
        <v>196</v>
      </c>
      <c r="W4" s="57" t="s">
        <v>197</v>
      </c>
      <c r="X4" s="57" t="s">
        <v>196</v>
      </c>
      <c r="Y4" s="57" t="s">
        <v>197</v>
      </c>
      <c r="Z4" s="57" t="s">
        <v>196</v>
      </c>
      <c r="AA4" s="57" t="s">
        <v>197</v>
      </c>
      <c r="AB4" s="57" t="s">
        <v>196</v>
      </c>
      <c r="AC4" s="57" t="s">
        <v>197</v>
      </c>
    </row>
    <row r="5" spans="1:29" x14ac:dyDescent="0.4">
      <c r="A5" s="56" t="s">
        <v>125</v>
      </c>
      <c r="B5" s="65">
        <v>53750</v>
      </c>
      <c r="C5" s="64">
        <f>B5*0.005</f>
        <v>268.75</v>
      </c>
      <c r="D5" s="65">
        <v>1500</v>
      </c>
      <c r="E5" s="64">
        <f t="shared" ref="E5:E16" si="0">D5*0.005</f>
        <v>7.5</v>
      </c>
      <c r="F5" s="65">
        <v>0</v>
      </c>
      <c r="G5" s="64">
        <f t="shared" ref="G5:G16" si="1">F5*0.005</f>
        <v>0</v>
      </c>
      <c r="H5" s="64">
        <v>0</v>
      </c>
      <c r="I5" s="64">
        <f t="shared" ref="I5:I16" si="2">H5*0.005</f>
        <v>0</v>
      </c>
      <c r="J5" s="64">
        <v>0</v>
      </c>
      <c r="K5" s="64">
        <f t="shared" ref="K5:K16" si="3">J5*0.005</f>
        <v>0</v>
      </c>
      <c r="L5" s="65">
        <v>750</v>
      </c>
      <c r="M5" s="64">
        <f>L5*0.005</f>
        <v>3.75</v>
      </c>
      <c r="N5" s="122">
        <f>SUM(B5+D5+F5+H5+J5+L5)</f>
        <v>56000</v>
      </c>
      <c r="O5" s="122">
        <f>C5+E5+G5+I5+K5+M5</f>
        <v>280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x14ac:dyDescent="0.4">
      <c r="A6" s="56" t="s">
        <v>128</v>
      </c>
      <c r="B6" s="66">
        <v>21250</v>
      </c>
      <c r="C6" s="64">
        <f t="shared" ref="C6:C16" si="4">B6*0.005</f>
        <v>106.25</v>
      </c>
      <c r="D6" s="66">
        <v>450</v>
      </c>
      <c r="E6" s="64">
        <f t="shared" si="0"/>
        <v>2.25</v>
      </c>
      <c r="F6" s="66">
        <v>0</v>
      </c>
      <c r="G6" s="64">
        <f t="shared" si="1"/>
        <v>0</v>
      </c>
      <c r="H6" s="64">
        <v>0</v>
      </c>
      <c r="I6" s="64">
        <f t="shared" si="2"/>
        <v>0</v>
      </c>
      <c r="J6" s="64">
        <v>0</v>
      </c>
      <c r="K6" s="64">
        <f t="shared" si="3"/>
        <v>0</v>
      </c>
      <c r="L6" s="66">
        <v>750</v>
      </c>
      <c r="M6" s="64">
        <f t="shared" ref="M6:M16" si="5">L6*0.005</f>
        <v>3.75</v>
      </c>
      <c r="N6" s="122">
        <f t="shared" ref="N6:N16" si="6">SUM(B6+D6+F6+H6+J6+L6)</f>
        <v>22450</v>
      </c>
      <c r="O6" s="122">
        <f t="shared" ref="O6:O16" si="7">C6+E6+G6+I6+K6+M6</f>
        <v>112.25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x14ac:dyDescent="0.4">
      <c r="A7" s="56" t="s">
        <v>129</v>
      </c>
      <c r="B7" s="66">
        <v>28250</v>
      </c>
      <c r="C7" s="64">
        <f t="shared" si="4"/>
        <v>141.25</v>
      </c>
      <c r="D7" s="66">
        <v>450</v>
      </c>
      <c r="E7" s="64">
        <f t="shared" si="0"/>
        <v>2.25</v>
      </c>
      <c r="F7" s="66">
        <v>0</v>
      </c>
      <c r="G7" s="64">
        <f t="shared" si="1"/>
        <v>0</v>
      </c>
      <c r="H7" s="64">
        <v>0</v>
      </c>
      <c r="I7" s="64">
        <f t="shared" si="2"/>
        <v>0</v>
      </c>
      <c r="J7" s="64">
        <v>0</v>
      </c>
      <c r="K7" s="64">
        <f t="shared" si="3"/>
        <v>0</v>
      </c>
      <c r="L7" s="66">
        <v>750</v>
      </c>
      <c r="M7" s="64">
        <f t="shared" si="5"/>
        <v>3.75</v>
      </c>
      <c r="N7" s="122">
        <f t="shared" si="6"/>
        <v>29450</v>
      </c>
      <c r="O7" s="122">
        <f t="shared" si="7"/>
        <v>147.25</v>
      </c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</row>
    <row r="8" spans="1:29" x14ac:dyDescent="0.4">
      <c r="A8" s="56" t="s">
        <v>130</v>
      </c>
      <c r="B8" s="66">
        <v>23750</v>
      </c>
      <c r="C8" s="64">
        <f t="shared" si="4"/>
        <v>118.75</v>
      </c>
      <c r="D8" s="66">
        <v>150</v>
      </c>
      <c r="E8" s="64">
        <f t="shared" si="0"/>
        <v>0.75</v>
      </c>
      <c r="F8" s="66">
        <v>1500</v>
      </c>
      <c r="G8" s="64">
        <f t="shared" si="1"/>
        <v>7.5</v>
      </c>
      <c r="H8" s="64">
        <v>0</v>
      </c>
      <c r="I8" s="64">
        <f t="shared" si="2"/>
        <v>0</v>
      </c>
      <c r="J8" s="64">
        <v>0</v>
      </c>
      <c r="K8" s="64">
        <f t="shared" si="3"/>
        <v>0</v>
      </c>
      <c r="L8" s="66">
        <v>750</v>
      </c>
      <c r="M8" s="64">
        <f t="shared" si="5"/>
        <v>3.75</v>
      </c>
      <c r="N8" s="122">
        <f t="shared" si="6"/>
        <v>26150</v>
      </c>
      <c r="O8" s="122">
        <f t="shared" si="7"/>
        <v>130.75</v>
      </c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</row>
    <row r="9" spans="1:29" x14ac:dyDescent="0.4">
      <c r="A9" s="56" t="s">
        <v>131</v>
      </c>
      <c r="B9" s="66">
        <v>23750</v>
      </c>
      <c r="C9" s="64">
        <f t="shared" si="4"/>
        <v>118.75</v>
      </c>
      <c r="D9" s="66">
        <v>300</v>
      </c>
      <c r="E9" s="64">
        <f t="shared" si="0"/>
        <v>1.5</v>
      </c>
      <c r="F9" s="66">
        <v>0</v>
      </c>
      <c r="G9" s="64">
        <f t="shared" si="1"/>
        <v>0</v>
      </c>
      <c r="H9" s="64">
        <v>0</v>
      </c>
      <c r="I9" s="64">
        <f t="shared" si="2"/>
        <v>0</v>
      </c>
      <c r="J9" s="64">
        <v>0</v>
      </c>
      <c r="K9" s="64">
        <f t="shared" si="3"/>
        <v>0</v>
      </c>
      <c r="L9" s="66">
        <v>750</v>
      </c>
      <c r="M9" s="64">
        <f t="shared" si="5"/>
        <v>3.75</v>
      </c>
      <c r="N9" s="122">
        <f t="shared" si="6"/>
        <v>24800</v>
      </c>
      <c r="O9" s="122">
        <f t="shared" si="7"/>
        <v>124</v>
      </c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</row>
    <row r="10" spans="1:29" x14ac:dyDescent="0.4">
      <c r="A10" s="56" t="s">
        <v>132</v>
      </c>
      <c r="B10" s="66">
        <v>20250</v>
      </c>
      <c r="C10" s="64">
        <f t="shared" si="4"/>
        <v>101.25</v>
      </c>
      <c r="D10" s="66">
        <v>600</v>
      </c>
      <c r="E10" s="64">
        <f t="shared" si="0"/>
        <v>3</v>
      </c>
      <c r="F10" s="66">
        <v>0</v>
      </c>
      <c r="G10" s="64">
        <f t="shared" si="1"/>
        <v>0</v>
      </c>
      <c r="H10" s="64">
        <v>0</v>
      </c>
      <c r="I10" s="64">
        <f t="shared" si="2"/>
        <v>0</v>
      </c>
      <c r="J10" s="64">
        <v>0</v>
      </c>
      <c r="K10" s="64">
        <f t="shared" si="3"/>
        <v>0</v>
      </c>
      <c r="L10" s="66">
        <v>750</v>
      </c>
      <c r="M10" s="64">
        <f t="shared" si="5"/>
        <v>3.75</v>
      </c>
      <c r="N10" s="122">
        <f t="shared" si="6"/>
        <v>21600</v>
      </c>
      <c r="O10" s="122">
        <f t="shared" si="7"/>
        <v>108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</row>
    <row r="11" spans="1:29" x14ac:dyDescent="0.4">
      <c r="A11" s="56" t="s">
        <v>133</v>
      </c>
      <c r="B11" s="66">
        <v>41250</v>
      </c>
      <c r="C11" s="64">
        <f t="shared" si="4"/>
        <v>206.25</v>
      </c>
      <c r="D11" s="66">
        <v>0</v>
      </c>
      <c r="E11" s="64">
        <f t="shared" si="0"/>
        <v>0</v>
      </c>
      <c r="F11" s="66">
        <v>0</v>
      </c>
      <c r="G11" s="64">
        <f t="shared" si="1"/>
        <v>0</v>
      </c>
      <c r="H11" s="64">
        <v>0</v>
      </c>
      <c r="I11" s="64">
        <f t="shared" si="2"/>
        <v>0</v>
      </c>
      <c r="J11" s="64">
        <v>0</v>
      </c>
      <c r="K11" s="64">
        <f t="shared" si="3"/>
        <v>0</v>
      </c>
      <c r="L11" s="66">
        <v>750</v>
      </c>
      <c r="M11" s="64">
        <f t="shared" si="5"/>
        <v>3.75</v>
      </c>
      <c r="N11" s="122">
        <f t="shared" si="6"/>
        <v>42000</v>
      </c>
      <c r="O11" s="122">
        <f t="shared" si="7"/>
        <v>210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</row>
    <row r="12" spans="1:29" x14ac:dyDescent="0.4">
      <c r="A12" s="56" t="s">
        <v>134</v>
      </c>
      <c r="B12" s="66">
        <v>17750</v>
      </c>
      <c r="C12" s="64">
        <f t="shared" si="4"/>
        <v>88.75</v>
      </c>
      <c r="D12" s="66">
        <v>0</v>
      </c>
      <c r="E12" s="64">
        <f t="shared" si="0"/>
        <v>0</v>
      </c>
      <c r="F12" s="66">
        <v>1500</v>
      </c>
      <c r="G12" s="64">
        <f t="shared" si="1"/>
        <v>7.5</v>
      </c>
      <c r="H12" s="64">
        <v>0</v>
      </c>
      <c r="I12" s="64">
        <f t="shared" si="2"/>
        <v>0</v>
      </c>
      <c r="J12" s="64">
        <v>0</v>
      </c>
      <c r="K12" s="64">
        <f t="shared" si="3"/>
        <v>0</v>
      </c>
      <c r="L12" s="66">
        <v>750</v>
      </c>
      <c r="M12" s="64">
        <f t="shared" si="5"/>
        <v>3.75</v>
      </c>
      <c r="N12" s="122">
        <f t="shared" si="6"/>
        <v>20000</v>
      </c>
      <c r="O12" s="122">
        <f t="shared" si="7"/>
        <v>100</v>
      </c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</row>
    <row r="13" spans="1:29" x14ac:dyDescent="0.4">
      <c r="A13" s="56" t="s">
        <v>135</v>
      </c>
      <c r="B13" s="66">
        <v>46250</v>
      </c>
      <c r="C13" s="64">
        <f t="shared" si="4"/>
        <v>231.25</v>
      </c>
      <c r="D13" s="66">
        <v>300</v>
      </c>
      <c r="E13" s="64">
        <f t="shared" si="0"/>
        <v>1.5</v>
      </c>
      <c r="F13" s="66">
        <v>0</v>
      </c>
      <c r="G13" s="64">
        <f t="shared" si="1"/>
        <v>0</v>
      </c>
      <c r="H13" s="64">
        <v>0</v>
      </c>
      <c r="I13" s="64">
        <f t="shared" si="2"/>
        <v>0</v>
      </c>
      <c r="J13" s="64">
        <v>0</v>
      </c>
      <c r="K13" s="64">
        <f t="shared" si="3"/>
        <v>0</v>
      </c>
      <c r="L13" s="66">
        <v>750</v>
      </c>
      <c r="M13" s="64">
        <f t="shared" si="5"/>
        <v>3.75</v>
      </c>
      <c r="N13" s="122">
        <f t="shared" si="6"/>
        <v>47300</v>
      </c>
      <c r="O13" s="122">
        <f t="shared" si="7"/>
        <v>236.5</v>
      </c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</row>
    <row r="14" spans="1:29" x14ac:dyDescent="0.4">
      <c r="A14" s="56" t="s">
        <v>136</v>
      </c>
      <c r="B14" s="66">
        <v>12750</v>
      </c>
      <c r="C14" s="64">
        <f t="shared" si="4"/>
        <v>63.75</v>
      </c>
      <c r="D14" s="66">
        <v>0</v>
      </c>
      <c r="E14" s="64">
        <f t="shared" si="0"/>
        <v>0</v>
      </c>
      <c r="F14" s="66">
        <v>0</v>
      </c>
      <c r="G14" s="64">
        <f t="shared" si="1"/>
        <v>0</v>
      </c>
      <c r="H14" s="64">
        <v>0</v>
      </c>
      <c r="I14" s="64">
        <f t="shared" si="2"/>
        <v>0</v>
      </c>
      <c r="J14" s="64">
        <v>0</v>
      </c>
      <c r="K14" s="64">
        <f t="shared" si="3"/>
        <v>0</v>
      </c>
      <c r="L14" s="66">
        <v>750</v>
      </c>
      <c r="M14" s="64">
        <f t="shared" si="5"/>
        <v>3.75</v>
      </c>
      <c r="N14" s="122">
        <f t="shared" si="6"/>
        <v>13500</v>
      </c>
      <c r="O14" s="122">
        <f t="shared" si="7"/>
        <v>67.5</v>
      </c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</row>
    <row r="15" spans="1:29" x14ac:dyDescent="0.4">
      <c r="A15" s="56" t="s">
        <v>137</v>
      </c>
      <c r="B15" s="66">
        <v>26250</v>
      </c>
      <c r="C15" s="64">
        <f t="shared" si="4"/>
        <v>131.25</v>
      </c>
      <c r="D15" s="66">
        <v>450</v>
      </c>
      <c r="E15" s="64">
        <f t="shared" si="0"/>
        <v>2.25</v>
      </c>
      <c r="F15" s="66">
        <v>0</v>
      </c>
      <c r="G15" s="64">
        <f t="shared" si="1"/>
        <v>0</v>
      </c>
      <c r="H15" s="64">
        <v>0</v>
      </c>
      <c r="I15" s="64">
        <f t="shared" si="2"/>
        <v>0</v>
      </c>
      <c r="J15" s="64">
        <v>0</v>
      </c>
      <c r="K15" s="64">
        <f t="shared" si="3"/>
        <v>0</v>
      </c>
      <c r="L15" s="66">
        <v>750</v>
      </c>
      <c r="M15" s="64">
        <f t="shared" si="5"/>
        <v>3.75</v>
      </c>
      <c r="N15" s="122">
        <f t="shared" si="6"/>
        <v>27450</v>
      </c>
      <c r="O15" s="122">
        <f t="shared" si="7"/>
        <v>137.25</v>
      </c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</row>
    <row r="16" spans="1:29" x14ac:dyDescent="0.4">
      <c r="A16" s="113" t="s">
        <v>138</v>
      </c>
      <c r="B16" s="114">
        <v>44250</v>
      </c>
      <c r="C16" s="115">
        <f t="shared" si="4"/>
        <v>221.25</v>
      </c>
      <c r="D16" s="114">
        <v>450</v>
      </c>
      <c r="E16" s="115">
        <f t="shared" si="0"/>
        <v>2.25</v>
      </c>
      <c r="F16" s="114">
        <v>0</v>
      </c>
      <c r="G16" s="115">
        <f t="shared" si="1"/>
        <v>0</v>
      </c>
      <c r="H16" s="115">
        <v>0</v>
      </c>
      <c r="I16" s="115">
        <f t="shared" si="2"/>
        <v>0</v>
      </c>
      <c r="J16" s="115">
        <v>0</v>
      </c>
      <c r="K16" s="115">
        <f t="shared" si="3"/>
        <v>0</v>
      </c>
      <c r="L16" s="114">
        <v>750</v>
      </c>
      <c r="M16" s="115">
        <f t="shared" si="5"/>
        <v>3.75</v>
      </c>
      <c r="N16" s="123">
        <f t="shared" si="6"/>
        <v>45450</v>
      </c>
      <c r="O16" s="123">
        <f t="shared" si="7"/>
        <v>227.25</v>
      </c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</row>
    <row r="17" spans="1:29" x14ac:dyDescent="0.4">
      <c r="A17" s="119" t="s">
        <v>118</v>
      </c>
      <c r="B17" s="120">
        <f t="shared" ref="B17:O17" si="8">SUM(B5:B16)</f>
        <v>359500</v>
      </c>
      <c r="C17" s="120">
        <f t="shared" si="8"/>
        <v>1797.5</v>
      </c>
      <c r="D17" s="120">
        <f t="shared" si="8"/>
        <v>4650</v>
      </c>
      <c r="E17" s="120">
        <f t="shared" si="8"/>
        <v>23.25</v>
      </c>
      <c r="F17" s="120">
        <f t="shared" si="8"/>
        <v>3000</v>
      </c>
      <c r="G17" s="120">
        <f t="shared" si="8"/>
        <v>15</v>
      </c>
      <c r="H17" s="120">
        <f t="shared" si="8"/>
        <v>0</v>
      </c>
      <c r="I17" s="120">
        <f t="shared" si="8"/>
        <v>0</v>
      </c>
      <c r="J17" s="120">
        <f t="shared" si="8"/>
        <v>0</v>
      </c>
      <c r="K17" s="120">
        <f t="shared" si="8"/>
        <v>0</v>
      </c>
      <c r="L17" s="120">
        <f t="shared" si="8"/>
        <v>9000</v>
      </c>
      <c r="M17" s="121">
        <f t="shared" si="8"/>
        <v>45</v>
      </c>
      <c r="N17" s="121">
        <f t="shared" si="8"/>
        <v>376150</v>
      </c>
      <c r="O17" s="121">
        <f t="shared" si="8"/>
        <v>1880.75</v>
      </c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</row>
    <row r="18" spans="1:29" x14ac:dyDescent="0.4">
      <c r="A18" s="117" t="s">
        <v>139</v>
      </c>
      <c r="B18" s="118">
        <f>AVERAGE(B5:B16)</f>
        <v>29958.333333333332</v>
      </c>
      <c r="C18" s="118">
        <f t="shared" ref="C18:O18" si="9">AVERAGE(C5:C16)</f>
        <v>149.79166666666666</v>
      </c>
      <c r="D18" s="118">
        <f t="shared" si="9"/>
        <v>387.5</v>
      </c>
      <c r="E18" s="118">
        <f t="shared" si="9"/>
        <v>1.9375</v>
      </c>
      <c r="F18" s="118">
        <f t="shared" si="9"/>
        <v>250</v>
      </c>
      <c r="G18" s="118">
        <f t="shared" si="9"/>
        <v>1.25</v>
      </c>
      <c r="H18" s="118">
        <f t="shared" si="9"/>
        <v>0</v>
      </c>
      <c r="I18" s="118">
        <f t="shared" si="9"/>
        <v>0</v>
      </c>
      <c r="J18" s="118">
        <f t="shared" si="9"/>
        <v>0</v>
      </c>
      <c r="K18" s="118">
        <f t="shared" si="9"/>
        <v>0</v>
      </c>
      <c r="L18" s="118">
        <f t="shared" si="9"/>
        <v>750</v>
      </c>
      <c r="M18" s="118">
        <f t="shared" si="9"/>
        <v>3.75</v>
      </c>
      <c r="N18" s="118">
        <f t="shared" si="9"/>
        <v>31345.833333333332</v>
      </c>
      <c r="O18" s="118">
        <f t="shared" si="9"/>
        <v>156.72916666666666</v>
      </c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</row>
    <row r="19" spans="1:29" x14ac:dyDescent="0.25">
      <c r="A19" s="38" t="s">
        <v>198</v>
      </c>
    </row>
    <row r="20" spans="1:29" x14ac:dyDescent="0.25">
      <c r="A20" s="38" t="s">
        <v>199</v>
      </c>
    </row>
  </sheetData>
  <mergeCells count="18">
    <mergeCell ref="X3:Y3"/>
    <mergeCell ref="Z3:AA3"/>
    <mergeCell ref="AB3:AC3"/>
    <mergeCell ref="T3:U3"/>
    <mergeCell ref="V3:W3"/>
    <mergeCell ref="A2:A4"/>
    <mergeCell ref="A1:AC1"/>
    <mergeCell ref="B2:O2"/>
    <mergeCell ref="P2:AC2"/>
    <mergeCell ref="J3:K3"/>
    <mergeCell ref="L3:M3"/>
    <mergeCell ref="N3:O3"/>
    <mergeCell ref="B3:C3"/>
    <mergeCell ref="D3:E3"/>
    <mergeCell ref="F3:G3"/>
    <mergeCell ref="H3:I3"/>
    <mergeCell ref="P3:Q3"/>
    <mergeCell ref="R3:S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18"/>
  <sheetViews>
    <sheetView workbookViewId="0">
      <selection activeCell="AE1" sqref="AE1"/>
    </sheetView>
  </sheetViews>
  <sheetFormatPr defaultColWidth="9.09765625" defaultRowHeight="21" x14ac:dyDescent="0.25"/>
  <cols>
    <col min="1" max="1" width="13.59765625" style="38" customWidth="1"/>
    <col min="2" max="2" width="5.09765625" style="38" bestFit="1" customWidth="1"/>
    <col min="3" max="3" width="4.3984375" style="38" bestFit="1" customWidth="1"/>
    <col min="4" max="4" width="5.09765625" style="38" bestFit="1" customWidth="1"/>
    <col min="5" max="5" width="4.3984375" style="38" bestFit="1" customWidth="1"/>
    <col min="6" max="6" width="5.09765625" style="38" bestFit="1" customWidth="1"/>
    <col min="7" max="7" width="4.3984375" style="38" bestFit="1" customWidth="1"/>
    <col min="8" max="8" width="5.09765625" style="38" bestFit="1" customWidth="1"/>
    <col min="9" max="9" width="4.3984375" style="38" bestFit="1" customWidth="1"/>
    <col min="10" max="10" width="6.8984375" style="38" customWidth="1"/>
    <col min="11" max="11" width="7" style="38" customWidth="1"/>
    <col min="12" max="12" width="5.09765625" style="38" bestFit="1" customWidth="1"/>
    <col min="13" max="13" width="4.3984375" style="38" bestFit="1" customWidth="1"/>
    <col min="14" max="14" width="5.09765625" style="38" bestFit="1" customWidth="1"/>
    <col min="15" max="15" width="4.3984375" style="38" bestFit="1" customWidth="1"/>
    <col min="16" max="16" width="5.09765625" style="38" bestFit="1" customWidth="1"/>
    <col min="17" max="17" width="4.3984375" style="38" bestFit="1" customWidth="1"/>
    <col min="18" max="18" width="5.09765625" style="38" bestFit="1" customWidth="1"/>
    <col min="19" max="19" width="4.3984375" style="38" bestFit="1" customWidth="1"/>
    <col min="20" max="20" width="5.09765625" style="38" bestFit="1" customWidth="1"/>
    <col min="21" max="21" width="4.3984375" style="38" bestFit="1" customWidth="1"/>
    <col min="22" max="22" width="5.09765625" style="38" bestFit="1" customWidth="1"/>
    <col min="23" max="23" width="4.3984375" style="38" bestFit="1" customWidth="1"/>
    <col min="24" max="24" width="8.09765625" style="38" customWidth="1"/>
    <col min="25" max="25" width="8.3984375" style="38" customWidth="1"/>
    <col min="26" max="26" width="5.09765625" style="38" bestFit="1" customWidth="1"/>
    <col min="27" max="27" width="4.3984375" style="38" bestFit="1" customWidth="1"/>
    <col min="28" max="28" width="5.09765625" style="38" bestFit="1" customWidth="1"/>
    <col min="29" max="29" width="4.3984375" style="38" bestFit="1" customWidth="1"/>
    <col min="30" max="16384" width="9.09765625" style="38"/>
  </cols>
  <sheetData>
    <row r="1" spans="1:29" x14ac:dyDescent="0.25">
      <c r="A1" s="177" t="s">
        <v>186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9"/>
    </row>
    <row r="2" spans="1:29" x14ac:dyDescent="0.25">
      <c r="A2" s="170" t="s">
        <v>187</v>
      </c>
      <c r="B2" s="174" t="s">
        <v>188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6"/>
      <c r="P2" s="174" t="s">
        <v>189</v>
      </c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6"/>
    </row>
    <row r="3" spans="1:29" x14ac:dyDescent="0.25">
      <c r="A3" s="170"/>
      <c r="B3" s="169" t="s">
        <v>190</v>
      </c>
      <c r="C3" s="169"/>
      <c r="D3" s="169" t="s">
        <v>191</v>
      </c>
      <c r="E3" s="169"/>
      <c r="F3" s="169" t="s">
        <v>192</v>
      </c>
      <c r="G3" s="169"/>
      <c r="H3" s="169" t="s">
        <v>193</v>
      </c>
      <c r="I3" s="169"/>
      <c r="J3" s="167" t="s">
        <v>194</v>
      </c>
      <c r="K3" s="168"/>
      <c r="L3" s="167" t="s">
        <v>195</v>
      </c>
      <c r="M3" s="168"/>
      <c r="N3" s="167" t="s">
        <v>118</v>
      </c>
      <c r="O3" s="168"/>
      <c r="P3" s="169" t="s">
        <v>190</v>
      </c>
      <c r="Q3" s="169"/>
      <c r="R3" s="169" t="s">
        <v>191</v>
      </c>
      <c r="S3" s="169"/>
      <c r="T3" s="169" t="s">
        <v>192</v>
      </c>
      <c r="U3" s="169"/>
      <c r="V3" s="169" t="s">
        <v>193</v>
      </c>
      <c r="W3" s="169"/>
      <c r="X3" s="167" t="s">
        <v>194</v>
      </c>
      <c r="Y3" s="168"/>
      <c r="Z3" s="167" t="s">
        <v>195</v>
      </c>
      <c r="AA3" s="168"/>
      <c r="AB3" s="167" t="s">
        <v>118</v>
      </c>
      <c r="AC3" s="168"/>
    </row>
    <row r="4" spans="1:29" x14ac:dyDescent="0.25">
      <c r="A4" s="170"/>
      <c r="B4" s="57" t="s">
        <v>196</v>
      </c>
      <c r="C4" s="57" t="s">
        <v>197</v>
      </c>
      <c r="D4" s="57" t="s">
        <v>196</v>
      </c>
      <c r="E4" s="57" t="s">
        <v>197</v>
      </c>
      <c r="F4" s="57" t="s">
        <v>196</v>
      </c>
      <c r="G4" s="57" t="s">
        <v>197</v>
      </c>
      <c r="H4" s="57" t="s">
        <v>196</v>
      </c>
      <c r="I4" s="57" t="s">
        <v>197</v>
      </c>
      <c r="J4" s="57" t="s">
        <v>196</v>
      </c>
      <c r="K4" s="57" t="s">
        <v>197</v>
      </c>
      <c r="L4" s="57" t="s">
        <v>196</v>
      </c>
      <c r="M4" s="57" t="s">
        <v>197</v>
      </c>
      <c r="N4" s="57" t="s">
        <v>196</v>
      </c>
      <c r="O4" s="57" t="s">
        <v>197</v>
      </c>
      <c r="P4" s="57" t="s">
        <v>196</v>
      </c>
      <c r="Q4" s="57" t="s">
        <v>197</v>
      </c>
      <c r="R4" s="57" t="s">
        <v>196</v>
      </c>
      <c r="S4" s="57" t="s">
        <v>197</v>
      </c>
      <c r="T4" s="57" t="s">
        <v>196</v>
      </c>
      <c r="U4" s="57" t="s">
        <v>197</v>
      </c>
      <c r="V4" s="57" t="s">
        <v>196</v>
      </c>
      <c r="W4" s="57" t="s">
        <v>197</v>
      </c>
      <c r="X4" s="57" t="s">
        <v>196</v>
      </c>
      <c r="Y4" s="57" t="s">
        <v>197</v>
      </c>
      <c r="Z4" s="57" t="s">
        <v>196</v>
      </c>
      <c r="AA4" s="57" t="s">
        <v>197</v>
      </c>
      <c r="AB4" s="57" t="s">
        <v>196</v>
      </c>
      <c r="AC4" s="57" t="s">
        <v>197</v>
      </c>
    </row>
    <row r="5" spans="1:29" x14ac:dyDescent="0.25">
      <c r="A5" s="56" t="s">
        <v>125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x14ac:dyDescent="0.25">
      <c r="A6" s="56" t="s">
        <v>128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x14ac:dyDescent="0.25">
      <c r="A7" s="56" t="s">
        <v>129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</row>
    <row r="8" spans="1:29" x14ac:dyDescent="0.25">
      <c r="A8" s="56" t="s">
        <v>130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</row>
    <row r="9" spans="1:29" x14ac:dyDescent="0.25">
      <c r="A9" s="56" t="s">
        <v>131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</row>
    <row r="10" spans="1:29" x14ac:dyDescent="0.25">
      <c r="A10" s="56" t="s">
        <v>132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</row>
    <row r="11" spans="1:29" x14ac:dyDescent="0.25">
      <c r="A11" s="56" t="s">
        <v>133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</row>
    <row r="12" spans="1:29" x14ac:dyDescent="0.25">
      <c r="A12" s="56" t="s">
        <v>134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</row>
    <row r="13" spans="1:29" x14ac:dyDescent="0.25">
      <c r="A13" s="56" t="s">
        <v>135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</row>
    <row r="14" spans="1:29" x14ac:dyDescent="0.25">
      <c r="A14" s="56" t="s">
        <v>136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</row>
    <row r="15" spans="1:29" x14ac:dyDescent="0.25">
      <c r="A15" s="56" t="s">
        <v>137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</row>
    <row r="16" spans="1:29" x14ac:dyDescent="0.25">
      <c r="A16" s="56" t="s">
        <v>138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</row>
    <row r="17" spans="1:1" x14ac:dyDescent="0.25">
      <c r="A17" s="36" t="s">
        <v>198</v>
      </c>
    </row>
    <row r="18" spans="1:1" x14ac:dyDescent="0.25">
      <c r="A18" s="36" t="s">
        <v>199</v>
      </c>
    </row>
  </sheetData>
  <mergeCells count="18">
    <mergeCell ref="P3:Q3"/>
    <mergeCell ref="R3:S3"/>
    <mergeCell ref="T3:U3"/>
    <mergeCell ref="V3:W3"/>
    <mergeCell ref="X3:Y3"/>
    <mergeCell ref="A1:AC1"/>
    <mergeCell ref="A2:A4"/>
    <mergeCell ref="B2:O2"/>
    <mergeCell ref="P2:AC2"/>
    <mergeCell ref="B3:C3"/>
    <mergeCell ref="D3:E3"/>
    <mergeCell ref="F3:G3"/>
    <mergeCell ref="H3:I3"/>
    <mergeCell ref="J3:K3"/>
    <mergeCell ref="L3:M3"/>
    <mergeCell ref="Z3:AA3"/>
    <mergeCell ref="AB3:AC3"/>
    <mergeCell ref="N3:O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423CB532781244AE1475C999E696AD" ma:contentTypeVersion="4" ma:contentTypeDescription="Create a new document." ma:contentTypeScope="" ma:versionID="19d111e95a5be8fe5a1b4246afb2abf7">
  <xsd:schema xmlns:xsd="http://www.w3.org/2001/XMLSchema" xmlns:xs="http://www.w3.org/2001/XMLSchema" xmlns:p="http://schemas.microsoft.com/office/2006/metadata/properties" xmlns:ns2="940ffcf8-f4d9-444d-8ebb-a5253b23b9aa" targetNamespace="http://schemas.microsoft.com/office/2006/metadata/properties" ma:root="true" ma:fieldsID="59b330af6e00d24fc3564a51d0e462ec" ns2:_="">
    <xsd:import namespace="940ffcf8-f4d9-444d-8ebb-a5253b23b9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ffcf8-f4d9-444d-8ebb-a5253b23b9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201582-4DFB-449D-A678-AD19CE8ABE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D421B4-1241-4BB5-B2AE-14EF4F8977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2F76BD-44B6-4704-AB70-224B2E73B2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0ffcf8-f4d9-444d-8ebb-a5253b2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เกณฑ์ประเมินหมวด 3</vt:lpstr>
      <vt:lpstr>เกณฑ์ประเมินหมวด 3 (2)</vt:lpstr>
      <vt:lpstr>ภาพรวมการใช้พลังงาน</vt:lpstr>
      <vt:lpstr>ไฟฟ้า</vt:lpstr>
      <vt:lpstr>น้ำประปา</vt:lpstr>
      <vt:lpstr>น้ำมันเชื้อเพลิง</vt:lpstr>
      <vt:lpstr>ฟอร์มรายงานน้ำมัน</vt:lpstr>
      <vt:lpstr>กระดาษ</vt:lpstr>
      <vt:lpstr>ฟอร์มรายงานการใช้กระดาษ</vt:lpstr>
      <vt:lpstr>การเบิกกระดาษ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u2022</dc:creator>
  <cp:keywords/>
  <dc:description/>
  <cp:lastModifiedBy>ASUS</cp:lastModifiedBy>
  <cp:revision/>
  <dcterms:created xsi:type="dcterms:W3CDTF">2025-01-13T06:57:53Z</dcterms:created>
  <dcterms:modified xsi:type="dcterms:W3CDTF">2025-10-30T07:00:03Z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0x01010036423CB532781244AE1475C999E696AD</vt:lpwstr>
  </property>
</Properties>
</file>